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ama\Downloads\"/>
    </mc:Choice>
  </mc:AlternateContent>
  <bookViews>
    <workbookView xWindow="0" yWindow="0" windowWidth="0" windowHeight="0"/>
  </bookViews>
  <sheets>
    <sheet name="Rekapitulácia stavby" sheetId="1" r:id="rId1"/>
    <sheet name="3. Rozpočet - štandard na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'3. Rozpočet - štandard na...'!$C$138:$K$332</definedName>
    <definedName name="_xlnm.Print_Area" localSheetId="1">'3. Rozpočet - štandard na...'!$C$4:$J$76,'3. Rozpočet - štandard na...'!$C$82:$J$120,'3. Rozpočet - štandard na...'!$C$126:$J$332</definedName>
    <definedName name="_xlnm.Print_Titles" localSheetId="1">'3. Rozpočet - štandard na...'!$138:$138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332"/>
  <c r="BH332"/>
  <c r="BG332"/>
  <c r="BE332"/>
  <c r="T332"/>
  <c r="T331"/>
  <c r="R332"/>
  <c r="R331"/>
  <c r="P332"/>
  <c r="P331"/>
  <c r="BI330"/>
  <c r="BH330"/>
  <c r="BG330"/>
  <c r="BE330"/>
  <c r="T330"/>
  <c r="T329"/>
  <c r="R330"/>
  <c r="R329"/>
  <c r="P330"/>
  <c r="P329"/>
  <c r="BI328"/>
  <c r="BH328"/>
  <c r="BG328"/>
  <c r="BE328"/>
  <c r="T328"/>
  <c r="R328"/>
  <c r="P328"/>
  <c r="BI327"/>
  <c r="BH327"/>
  <c r="BG327"/>
  <c r="BE327"/>
  <c r="T327"/>
  <c r="R327"/>
  <c r="P327"/>
  <c r="BI326"/>
  <c r="BH326"/>
  <c r="BG326"/>
  <c r="BE326"/>
  <c r="T326"/>
  <c r="R326"/>
  <c r="P326"/>
  <c r="BI325"/>
  <c r="BH325"/>
  <c r="BG325"/>
  <c r="BE325"/>
  <c r="T325"/>
  <c r="R325"/>
  <c r="P325"/>
  <c r="BI324"/>
  <c r="BH324"/>
  <c r="BG324"/>
  <c r="BE324"/>
  <c r="T324"/>
  <c r="R324"/>
  <c r="P324"/>
  <c r="BI323"/>
  <c r="BH323"/>
  <c r="BG323"/>
  <c r="BE323"/>
  <c r="T323"/>
  <c r="R323"/>
  <c r="P323"/>
  <c r="BI322"/>
  <c r="BH322"/>
  <c r="BG322"/>
  <c r="BE322"/>
  <c r="T322"/>
  <c r="R322"/>
  <c r="P322"/>
  <c r="BI321"/>
  <c r="BH321"/>
  <c r="BG321"/>
  <c r="BE321"/>
  <c r="T321"/>
  <c r="R321"/>
  <c r="P321"/>
  <c r="BI320"/>
  <c r="BH320"/>
  <c r="BG320"/>
  <c r="BE320"/>
  <c r="T320"/>
  <c r="R320"/>
  <c r="P320"/>
  <c r="BI319"/>
  <c r="BH319"/>
  <c r="BG319"/>
  <c r="BE319"/>
  <c r="T319"/>
  <c r="R319"/>
  <c r="P319"/>
  <c r="BI318"/>
  <c r="BH318"/>
  <c r="BG318"/>
  <c r="BE318"/>
  <c r="T318"/>
  <c r="R318"/>
  <c r="P318"/>
  <c r="BI317"/>
  <c r="BH317"/>
  <c r="BG317"/>
  <c r="BE317"/>
  <c r="T317"/>
  <c r="R317"/>
  <c r="P317"/>
  <c r="BI316"/>
  <c r="BH316"/>
  <c r="BG316"/>
  <c r="BE316"/>
  <c r="T316"/>
  <c r="R316"/>
  <c r="P316"/>
  <c r="BI315"/>
  <c r="BH315"/>
  <c r="BG315"/>
  <c r="BE315"/>
  <c r="T315"/>
  <c r="R315"/>
  <c r="P315"/>
  <c r="BI314"/>
  <c r="BH314"/>
  <c r="BG314"/>
  <c r="BE314"/>
  <c r="T314"/>
  <c r="R314"/>
  <c r="P314"/>
  <c r="BI313"/>
  <c r="BH313"/>
  <c r="BG313"/>
  <c r="BE313"/>
  <c r="T313"/>
  <c r="R313"/>
  <c r="P313"/>
  <c r="BI312"/>
  <c r="BH312"/>
  <c r="BG312"/>
  <c r="BE312"/>
  <c r="T312"/>
  <c r="R312"/>
  <c r="P312"/>
  <c r="BI311"/>
  <c r="BH311"/>
  <c r="BG311"/>
  <c r="BE311"/>
  <c r="T311"/>
  <c r="R311"/>
  <c r="P311"/>
  <c r="BI310"/>
  <c r="BH310"/>
  <c r="BG310"/>
  <c r="BE310"/>
  <c r="T310"/>
  <c r="R310"/>
  <c r="P310"/>
  <c r="BI309"/>
  <c r="BH309"/>
  <c r="BG309"/>
  <c r="BE309"/>
  <c r="T309"/>
  <c r="R309"/>
  <c r="P309"/>
  <c r="BI308"/>
  <c r="BH308"/>
  <c r="BG308"/>
  <c r="BE308"/>
  <c r="T308"/>
  <c r="R308"/>
  <c r="P308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0"/>
  <c r="BH300"/>
  <c r="BG300"/>
  <c r="BE300"/>
  <c r="T300"/>
  <c r="R300"/>
  <c r="P300"/>
  <c r="BI299"/>
  <c r="BH299"/>
  <c r="BG299"/>
  <c r="BE299"/>
  <c r="T299"/>
  <c r="R299"/>
  <c r="P299"/>
  <c r="BI297"/>
  <c r="BH297"/>
  <c r="BG297"/>
  <c r="BE297"/>
  <c r="T297"/>
  <c r="R297"/>
  <c r="P297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7"/>
  <c r="BH287"/>
  <c r="BG287"/>
  <c r="BE287"/>
  <c r="T287"/>
  <c r="R287"/>
  <c r="P287"/>
  <c r="BI286"/>
  <c r="BH286"/>
  <c r="BG286"/>
  <c r="BE286"/>
  <c r="T286"/>
  <c r="R286"/>
  <c r="P286"/>
  <c r="BI285"/>
  <c r="BH285"/>
  <c r="BG285"/>
  <c r="BE285"/>
  <c r="T285"/>
  <c r="R285"/>
  <c r="P285"/>
  <c r="BI283"/>
  <c r="BH283"/>
  <c r="BG283"/>
  <c r="BE283"/>
  <c r="T283"/>
  <c r="T282"/>
  <c r="R283"/>
  <c r="R282"/>
  <c r="P283"/>
  <c r="P282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1"/>
  <c r="BH271"/>
  <c r="BG271"/>
  <c r="BE271"/>
  <c r="T271"/>
  <c r="R271"/>
  <c r="P271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0"/>
  <c r="BH250"/>
  <c r="BG250"/>
  <c r="BE250"/>
  <c r="T250"/>
  <c r="R250"/>
  <c r="P250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8"/>
  <c r="BH238"/>
  <c r="BG238"/>
  <c r="BE238"/>
  <c r="T238"/>
  <c r="R238"/>
  <c r="P238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1"/>
  <c r="BH171"/>
  <c r="BG171"/>
  <c r="BE171"/>
  <c r="T171"/>
  <c r="T170"/>
  <c r="R171"/>
  <c r="R170"/>
  <c r="P171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F135"/>
  <c r="F133"/>
  <c r="E131"/>
  <c r="F91"/>
  <c r="F89"/>
  <c r="E87"/>
  <c r="J24"/>
  <c r="E24"/>
  <c r="J136"/>
  <c r="J23"/>
  <c r="J21"/>
  <c r="E21"/>
  <c r="J135"/>
  <c r="J20"/>
  <c r="J18"/>
  <c r="E18"/>
  <c r="F136"/>
  <c r="J17"/>
  <c r="J12"/>
  <c r="J133"/>
  <c r="E7"/>
  <c r="E129"/>
  <c i="1" r="L90"/>
  <c r="AM90"/>
  <c r="AM89"/>
  <c r="L89"/>
  <c r="AM87"/>
  <c r="L87"/>
  <c r="L85"/>
  <c r="L84"/>
  <c i="2" r="J274"/>
  <c r="J189"/>
  <c r="J158"/>
  <c r="J317"/>
  <c r="BK275"/>
  <c r="BK314"/>
  <c r="BK281"/>
  <c r="BK255"/>
  <c r="J213"/>
  <c r="BK192"/>
  <c r="BK158"/>
  <c r="BK289"/>
  <c r="BK273"/>
  <c r="J229"/>
  <c r="J149"/>
  <c r="BK196"/>
  <c r="J318"/>
  <c r="J264"/>
  <c r="BK213"/>
  <c r="J186"/>
  <c r="BK154"/>
  <c r="BK191"/>
  <c r="J222"/>
  <c r="BK188"/>
  <c r="BK264"/>
  <c r="J240"/>
  <c r="J175"/>
  <c r="J330"/>
  <c r="BK208"/>
  <c r="J169"/>
  <c r="BK325"/>
  <c r="BK302"/>
  <c r="J253"/>
  <c r="BK319"/>
  <c r="J292"/>
  <c r="J258"/>
  <c r="BK218"/>
  <c r="BK200"/>
  <c r="J311"/>
  <c r="BK263"/>
  <c r="BK304"/>
  <c r="J174"/>
  <c r="J320"/>
  <c r="BK244"/>
  <c r="BK204"/>
  <c r="BK166"/>
  <c r="J286"/>
  <c r="BK249"/>
  <c r="J160"/>
  <c r="BK193"/>
  <c r="J283"/>
  <c r="BK246"/>
  <c r="BK216"/>
  <c r="BK197"/>
  <c r="J162"/>
  <c r="BK145"/>
  <c r="BK222"/>
  <c r="J237"/>
  <c r="BK206"/>
  <c r="J157"/>
  <c r="J249"/>
  <c r="BK179"/>
  <c r="BK330"/>
  <c r="BK237"/>
  <c r="J143"/>
  <c r="J323"/>
  <c r="J300"/>
  <c r="J257"/>
  <c r="J197"/>
  <c r="BK297"/>
  <c r="J246"/>
  <c r="BK164"/>
  <c r="J309"/>
  <c r="J250"/>
  <c r="BK312"/>
  <c r="J163"/>
  <c r="BK318"/>
  <c r="BK231"/>
  <c r="BK203"/>
  <c r="BK186"/>
  <c r="BK296"/>
  <c r="BK267"/>
  <c r="BK167"/>
  <c r="J221"/>
  <c r="J154"/>
  <c r="BK295"/>
  <c r="J256"/>
  <c r="BK224"/>
  <c r="J184"/>
  <c r="J275"/>
  <c r="J244"/>
  <c r="BK221"/>
  <c r="BK180"/>
  <c r="BK279"/>
  <c r="J233"/>
  <c r="BK149"/>
  <c r="BK316"/>
  <c r="J207"/>
  <c r="J166"/>
  <c r="BK326"/>
  <c r="BK286"/>
  <c r="BK171"/>
  <c r="J302"/>
  <c r="BK269"/>
  <c r="BK247"/>
  <c r="J196"/>
  <c r="J312"/>
  <c r="J238"/>
  <c r="BK243"/>
  <c r="J314"/>
  <c r="BK242"/>
  <c r="BK209"/>
  <c r="BK176"/>
  <c r="J142"/>
  <c r="J243"/>
  <c r="BK248"/>
  <c r="BK175"/>
  <c r="J289"/>
  <c r="BK257"/>
  <c r="J228"/>
  <c r="J203"/>
  <c r="BK153"/>
  <c r="J223"/>
  <c r="J266"/>
  <c r="J181"/>
  <c r="BK299"/>
  <c r="J259"/>
  <c r="BK189"/>
  <c r="J145"/>
  <c r="BK303"/>
  <c r="BK185"/>
  <c r="BK157"/>
  <c r="J324"/>
  <c r="BK268"/>
  <c r="BK198"/>
  <c r="BK311"/>
  <c r="J280"/>
  <c r="J216"/>
  <c r="BK163"/>
  <c r="J308"/>
  <c r="J328"/>
  <c r="BK256"/>
  <c r="J155"/>
  <c r="J255"/>
  <c r="BK210"/>
  <c r="J168"/>
  <c r="BK143"/>
  <c r="BK276"/>
  <c r="J220"/>
  <c r="BK147"/>
  <c r="J195"/>
  <c r="BK308"/>
  <c r="BK271"/>
  <c r="J234"/>
  <c r="J206"/>
  <c r="J182"/>
  <c r="BK232"/>
  <c r="J294"/>
  <c r="J232"/>
  <c r="BK205"/>
  <c r="BK332"/>
  <c r="BK211"/>
  <c r="J268"/>
  <c r="J204"/>
  <c r="BK165"/>
  <c r="J325"/>
  <c r="BK305"/>
  <c r="BK274"/>
  <c r="BK294"/>
  <c r="BK223"/>
  <c r="J164"/>
  <c r="J290"/>
  <c r="J218"/>
  <c r="J198"/>
  <c r="BK159"/>
  <c r="J279"/>
  <c r="BK162"/>
  <c r="J242"/>
  <c r="BK321"/>
  <c r="J278"/>
  <c r="BK238"/>
  <c r="J192"/>
  <c r="BK161"/>
  <c r="J241"/>
  <c r="J176"/>
  <c r="BK220"/>
  <c r="BK160"/>
  <c r="BK280"/>
  <c r="J261"/>
  <c r="BK217"/>
  <c r="J147"/>
  <c r="J299"/>
  <c r="BK236"/>
  <c r="J322"/>
  <c r="J310"/>
  <c r="J276"/>
  <c r="BK240"/>
  <c r="J210"/>
  <c i="1" r="AS94"/>
  <c i="2" r="J304"/>
  <c r="J227"/>
  <c r="J270"/>
  <c r="BK229"/>
  <c r="J180"/>
  <c r="J211"/>
  <c r="BK309"/>
  <c r="J254"/>
  <c r="J226"/>
  <c r="J191"/>
  <c r="BK155"/>
  <c r="J224"/>
  <c r="J269"/>
  <c r="BK219"/>
  <c r="J156"/>
  <c r="BK266"/>
  <c r="J193"/>
  <c r="BK146"/>
  <c r="J239"/>
  <c r="J167"/>
  <c r="J327"/>
  <c r="J321"/>
  <c r="BK283"/>
  <c r="J199"/>
  <c r="J316"/>
  <c r="BK291"/>
  <c r="BK265"/>
  <c r="BK228"/>
  <c r="BK183"/>
  <c r="BK290"/>
  <c r="BK315"/>
  <c r="J161"/>
  <c r="J291"/>
  <c r="BK234"/>
  <c r="J205"/>
  <c r="J188"/>
  <c r="J295"/>
  <c r="BK250"/>
  <c r="BK168"/>
  <c r="BK322"/>
  <c r="J281"/>
  <c r="J236"/>
  <c r="BK207"/>
  <c r="J183"/>
  <c r="BK144"/>
  <c r="J178"/>
  <c r="BK227"/>
  <c r="J200"/>
  <c r="J332"/>
  <c r="BK254"/>
  <c r="BK174"/>
  <c r="BK259"/>
  <c r="J209"/>
  <c r="J171"/>
  <c r="J319"/>
  <c r="BK292"/>
  <c r="BK258"/>
  <c r="BK148"/>
  <c r="J296"/>
  <c r="J267"/>
  <c r="BK235"/>
  <c r="BK212"/>
  <c r="J165"/>
  <c r="BK310"/>
  <c r="J313"/>
  <c r="BK241"/>
  <c r="J247"/>
  <c r="J219"/>
  <c r="BK202"/>
  <c r="BK156"/>
  <c r="BK270"/>
  <c r="BK190"/>
  <c r="BK233"/>
  <c r="BK323"/>
  <c r="J265"/>
  <c r="BK178"/>
  <c r="J263"/>
  <c r="BK253"/>
  <c r="BK169"/>
  <c r="BK184"/>
  <c r="BK327"/>
  <c r="J297"/>
  <c r="J202"/>
  <c r="BK320"/>
  <c r="BK293"/>
  <c r="BK252"/>
  <c r="J208"/>
  <c r="J159"/>
  <c r="J293"/>
  <c r="BK317"/>
  <c r="J252"/>
  <c r="J146"/>
  <c r="BK230"/>
  <c r="BK199"/>
  <c r="J152"/>
  <c r="BK278"/>
  <c r="J185"/>
  <c r="J144"/>
  <c r="J187"/>
  <c r="J287"/>
  <c r="BK239"/>
  <c r="BK215"/>
  <c r="J190"/>
  <c r="J148"/>
  <c r="BK285"/>
  <c r="BK226"/>
  <c r="BK182"/>
  <c r="J305"/>
  <c r="BK260"/>
  <c r="J153"/>
  <c r="BK328"/>
  <c r="J235"/>
  <c r="BK181"/>
  <c r="J326"/>
  <c r="J315"/>
  <c r="J215"/>
  <c r="BK313"/>
  <c r="J273"/>
  <c r="J248"/>
  <c r="J217"/>
  <c r="J179"/>
  <c r="BK142"/>
  <c r="BK261"/>
  <c r="J303"/>
  <c r="BK195"/>
  <c r="BK324"/>
  <c r="J285"/>
  <c r="J225"/>
  <c r="BK201"/>
  <c r="BK187"/>
  <c r="BK151"/>
  <c r="BK287"/>
  <c r="J230"/>
  <c r="J151"/>
  <c r="J212"/>
  <c r="BK300"/>
  <c r="J260"/>
  <c r="BK225"/>
  <c r="J201"/>
  <c r="BK152"/>
  <c r="J231"/>
  <c r="J271"/>
  <c l="1" r="BK150"/>
  <c r="J150"/>
  <c r="J99"/>
  <c r="T173"/>
  <c r="T194"/>
  <c r="P245"/>
  <c r="R272"/>
  <c r="BK173"/>
  <c r="J173"/>
  <c r="J102"/>
  <c r="T177"/>
  <c r="R245"/>
  <c r="BK272"/>
  <c r="J272"/>
  <c r="J109"/>
  <c r="R284"/>
  <c r="BK301"/>
  <c r="J301"/>
  <c r="J115"/>
  <c r="T214"/>
  <c r="R262"/>
  <c r="BK288"/>
  <c r="J288"/>
  <c r="J113"/>
  <c r="BK298"/>
  <c r="J298"/>
  <c r="J114"/>
  <c r="R298"/>
  <c r="R141"/>
  <c r="R140"/>
  <c r="P177"/>
  <c r="BK245"/>
  <c r="J245"/>
  <c r="J106"/>
  <c r="T272"/>
  <c r="P284"/>
  <c r="P307"/>
  <c r="P306"/>
  <c r="P141"/>
  <c r="BK177"/>
  <c r="J177"/>
  <c r="J103"/>
  <c r="P194"/>
  <c r="BK251"/>
  <c r="J251"/>
  <c r="J107"/>
  <c r="P272"/>
  <c r="T288"/>
  <c r="P301"/>
  <c r="T150"/>
  <c r="P214"/>
  <c r="P251"/>
  <c r="P277"/>
  <c r="P288"/>
  <c r="T298"/>
  <c r="R150"/>
  <c r="R177"/>
  <c r="R251"/>
  <c r="BK277"/>
  <c r="J277"/>
  <c r="J110"/>
  <c r="BK284"/>
  <c r="J284"/>
  <c r="J112"/>
  <c r="P298"/>
  <c r="T301"/>
  <c r="BK141"/>
  <c r="J141"/>
  <c r="J98"/>
  <c r="R173"/>
  <c r="BK194"/>
  <c r="J194"/>
  <c r="J104"/>
  <c r="T245"/>
  <c r="T262"/>
  <c r="R277"/>
  <c r="T284"/>
  <c r="R307"/>
  <c r="R306"/>
  <c r="T141"/>
  <c r="T140"/>
  <c r="R214"/>
  <c r="BK262"/>
  <c r="J262"/>
  <c r="J108"/>
  <c r="BK307"/>
  <c r="J307"/>
  <c r="J117"/>
  <c r="P173"/>
  <c r="R194"/>
  <c r="T251"/>
  <c r="T277"/>
  <c r="T307"/>
  <c r="T306"/>
  <c r="P150"/>
  <c r="BK214"/>
  <c r="J214"/>
  <c r="J105"/>
  <c r="P262"/>
  <c r="R288"/>
  <c r="R301"/>
  <c r="BK170"/>
  <c r="J170"/>
  <c r="J100"/>
  <c r="BK282"/>
  <c r="J282"/>
  <c r="J111"/>
  <c r="BK331"/>
  <c r="J331"/>
  <c r="J119"/>
  <c r="BK329"/>
  <c r="J329"/>
  <c r="J118"/>
  <c r="J91"/>
  <c r="BF165"/>
  <c r="BF190"/>
  <c r="BF212"/>
  <c r="BF215"/>
  <c r="BF218"/>
  <c r="BF234"/>
  <c r="BF237"/>
  <c r="BF255"/>
  <c r="BF269"/>
  <c r="BF276"/>
  <c r="BF281"/>
  <c r="BF296"/>
  <c r="J89"/>
  <c r="BF148"/>
  <c r="BF151"/>
  <c r="BF153"/>
  <c r="BF154"/>
  <c r="BF157"/>
  <c r="BF161"/>
  <c r="BF164"/>
  <c r="BF166"/>
  <c r="BF185"/>
  <c r="BF189"/>
  <c r="BF202"/>
  <c r="BF239"/>
  <c r="BF257"/>
  <c r="BF267"/>
  <c r="BF273"/>
  <c r="BF278"/>
  <c r="BF291"/>
  <c r="BF167"/>
  <c r="BF332"/>
  <c r="BF156"/>
  <c r="BF180"/>
  <c r="BF195"/>
  <c r="BF198"/>
  <c r="BF230"/>
  <c r="BF232"/>
  <c r="BF235"/>
  <c r="BF247"/>
  <c r="BF250"/>
  <c r="BF252"/>
  <c r="BF258"/>
  <c r="BF302"/>
  <c r="BF309"/>
  <c r="BF315"/>
  <c r="BF317"/>
  <c r="BF323"/>
  <c r="E85"/>
  <c r="J92"/>
  <c r="BF146"/>
  <c r="BF147"/>
  <c r="BF152"/>
  <c r="BF158"/>
  <c r="BF159"/>
  <c r="BF162"/>
  <c r="BF199"/>
  <c r="BF203"/>
  <c r="BF208"/>
  <c r="BF209"/>
  <c r="BF243"/>
  <c r="BF254"/>
  <c r="BF260"/>
  <c r="BF178"/>
  <c r="BF186"/>
  <c r="BF191"/>
  <c r="BF192"/>
  <c r="BF206"/>
  <c r="BF211"/>
  <c r="BF213"/>
  <c r="BF225"/>
  <c r="BF231"/>
  <c r="BF244"/>
  <c r="BF256"/>
  <c r="BF271"/>
  <c r="BF285"/>
  <c r="BF297"/>
  <c r="BF308"/>
  <c r="F92"/>
  <c r="BF169"/>
  <c r="BF171"/>
  <c r="BF174"/>
  <c r="BF181"/>
  <c r="BF184"/>
  <c r="BF196"/>
  <c r="BF220"/>
  <c r="BF221"/>
  <c r="BF249"/>
  <c r="BF263"/>
  <c r="BF270"/>
  <c r="BF274"/>
  <c r="BF275"/>
  <c r="BF279"/>
  <c r="BF283"/>
  <c r="BF293"/>
  <c r="BF300"/>
  <c r="BF304"/>
  <c r="BF310"/>
  <c r="BF311"/>
  <c r="BF319"/>
  <c r="BF321"/>
  <c r="BF187"/>
  <c r="BF188"/>
  <c r="BF200"/>
  <c r="BF201"/>
  <c r="BF224"/>
  <c r="BF227"/>
  <c r="BF248"/>
  <c r="BF268"/>
  <c r="BF286"/>
  <c r="BF292"/>
  <c r="BF305"/>
  <c r="BF327"/>
  <c r="BF228"/>
  <c r="BF233"/>
  <c r="BF236"/>
  <c r="BF287"/>
  <c r="BF299"/>
  <c r="BF313"/>
  <c r="BF314"/>
  <c r="BF318"/>
  <c r="BF328"/>
  <c r="BF145"/>
  <c r="BF160"/>
  <c r="BF176"/>
  <c r="BF229"/>
  <c r="BF240"/>
  <c r="BF253"/>
  <c r="BF259"/>
  <c r="BF303"/>
  <c r="BF316"/>
  <c r="BF142"/>
  <c r="BF143"/>
  <c r="BF149"/>
  <c r="BF168"/>
  <c r="BF182"/>
  <c r="BF183"/>
  <c r="BF204"/>
  <c r="BF207"/>
  <c r="BF210"/>
  <c r="BF219"/>
  <c r="BF222"/>
  <c r="BF223"/>
  <c r="BF226"/>
  <c r="BF238"/>
  <c r="BF242"/>
  <c r="BF261"/>
  <c r="BF265"/>
  <c r="BF266"/>
  <c r="BF280"/>
  <c r="BF290"/>
  <c r="BF294"/>
  <c r="BF320"/>
  <c r="BF322"/>
  <c r="BF324"/>
  <c r="BF325"/>
  <c r="BF326"/>
  <c r="BF144"/>
  <c r="BF155"/>
  <c r="BF163"/>
  <c r="BF175"/>
  <c r="BF179"/>
  <c r="BF193"/>
  <c r="BF197"/>
  <c r="BF205"/>
  <c r="BF216"/>
  <c r="BF217"/>
  <c r="BF241"/>
  <c r="BF246"/>
  <c r="BF264"/>
  <c r="BF289"/>
  <c r="BF295"/>
  <c r="BF312"/>
  <c r="BF330"/>
  <c r="F37"/>
  <c i="1" r="BD95"/>
  <c r="BD94"/>
  <c r="W33"/>
  <c i="2" r="F35"/>
  <c i="1" r="BB95"/>
  <c r="BB94"/>
  <c r="W31"/>
  <c i="2" r="F36"/>
  <c i="1" r="BC95"/>
  <c r="BC94"/>
  <c r="AY94"/>
  <c i="2" r="F33"/>
  <c i="1" r="AZ95"/>
  <c r="AZ94"/>
  <c r="W29"/>
  <c i="2" r="J33"/>
  <c i="1" r="AV95"/>
  <c i="2" l="1" r="P172"/>
  <c r="R172"/>
  <c r="P140"/>
  <c r="P139"/>
  <c i="1" r="AU95"/>
  <c i="2" r="R139"/>
  <c r="T172"/>
  <c r="T139"/>
  <c r="BK140"/>
  <c r="BK306"/>
  <c r="J306"/>
  <c r="J116"/>
  <c r="BK172"/>
  <c r="J172"/>
  <c r="J101"/>
  <c i="1" r="AU94"/>
  <c r="AX94"/>
  <c r="W32"/>
  <c i="2" r="F34"/>
  <c i="1" r="BA95"/>
  <c r="BA94"/>
  <c r="W30"/>
  <c r="AV94"/>
  <c r="AK29"/>
  <c i="2" r="J34"/>
  <c i="1" r="AW95"/>
  <c r="AT95"/>
  <c i="2" l="1" r="BK139"/>
  <c r="J139"/>
  <c r="J96"/>
  <c r="J140"/>
  <c r="J97"/>
  <c i="1" r="AW94"/>
  <c r="AK30"/>
  <c i="2" l="1" r="J30"/>
  <c i="1" r="AG95"/>
  <c r="AG94"/>
  <c r="AK26"/>
  <c r="AT94"/>
  <c r="AN94"/>
  <c i="2" l="1" r="J39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<sst xmlns="http://schemas.openxmlformats.org/spreadsheetml/2006/main">
  <si>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</si>
  <si>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</si>
  <si>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</si>
  <si>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</si>
  <si>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{347f90e7-0918-4847-9890-74051c38fa44}</t>
  </si>
  <si>
    <t xml:space="preserve">&gt;&gt;  skryté stĺpce  &lt;&lt;</t>
  </si>
  <si>
    <t>0,01</t>
  </si>
  <si>
    <t>23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</si>
  <si>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</si>
  <si>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</si>
  <si>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</si>
  <si>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</si>
  <si>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</si>
  <si>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ZSMarcelyho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</si>
  <si>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</si>
  <si>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</si>
  <si>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sociálnych zariadení</t>
  </si>
  <si>
    <t>JKSO:</t>
  </si>
  <si>
    <t>KS:</t>
  </si>
  <si>
    <t>Miesto:</t>
  </si>
  <si>
    <t>Bratislava</t>
  </si>
  <si>
    <t>Dátum:</t>
  </si>
  <si>
    <t>30. 1. 2025</t>
  </si>
  <si>
    <t>Objednávateľ:</t>
  </si>
  <si>
    <t>IČO:</t>
  </si>
  <si>
    <t>ZŠ Marcelyho, Drieňoá 16, Bratislava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</si>
  <si>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</si>
  <si>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</si>
  <si>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</si>
  <si>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</si>
  <si>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</si>
  <si>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</si>
  <si>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</si>
  <si>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</si>
  <si>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</si>
  <si>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</si>
  <si>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</si>
  <si>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</si>
  <si>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</si>
  <si>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</si>
  <si>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</si>
  <si>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</si>
  <si>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</si>
  <si>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</si>
  <si>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</si>
  <si>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</si>
  <si>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</si>
  <si>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</si>
  <si>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</si>
  <si>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</si>
  <si>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</si>
  <si>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</si>
  <si>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</si>
  <si>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</si>
  <si>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</si>
  <si>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</si>
  <si>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</si>
  <si>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</si>
  <si>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</si>
  <si>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</si>
  <si>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</si>
  <si>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</si>
  <si>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</si>
  <si>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</si>
  <si>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</si>
  <si>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</si>
  <si>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</si>
  <si>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</si>
  <si>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</si>
  <si>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</si>
  <si>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</si>
  <si>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</si>
  <si>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</si>
  <si>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</si>
  <si>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</si>
  <si>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</si>
  <si>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</si>
  <si>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</si>
  <si>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</si>
  <si>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3. Rozpočet</t>
  </si>
  <si>
    <t>štandard na výšku</t>
  </si>
  <si>
    <t>STA</t>
  </si>
  <si>
    <t>1</t>
  </si>
  <si>
    <t>{8c8f5717-4cde-4c93-9a26-48424ae79aca}</t>
  </si>
  <si>
    <t>KRYCÍ LIST ROZPOČTU</t>
  </si>
  <si>
    <t>Objekt:</t>
  </si>
  <si>
    <t>3. Rozpočet - štandard na výšku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</si>
  <si>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</si>
  <si>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</si>
  <si>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</si>
  <si>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</si>
  <si>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</si>
  <si>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</si>
  <si>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</si>
  <si>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</si>
  <si>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</si>
  <si>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</si>
  <si>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</si>
  <si>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</si>
  <si>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</si>
  <si>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</si>
  <si>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</si>
  <si>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</si>
  <si>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</si>
  <si>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 xml:space="preserve">    763 - Konštrukcie - drevostavby</t>
  </si>
  <si>
    <t xml:space="preserve">    766 - Konštrukcie stolárske</t>
  </si>
  <si>
    <t xml:space="preserve">    773 - Podlahy z liateho teraca</t>
  </si>
  <si>
    <t xml:space="preserve">    777 - Podlahy syntetické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</si>
  <si>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</si>
  <si>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</si>
  <si>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</si>
  <si>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</si>
  <si>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21-M - Elektromontáže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</si>
  <si>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</si>
  <si>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</si>
  <si>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</si>
  <si>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</si>
  <si>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</si>
  <si>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</si>
  <si>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</si>
  <si>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</si>
  <si>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</si>
  <si>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</si>
  <si>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</si>
  <si>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</si>
  <si>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</si>
  <si>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</si>
  <si>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</si>
  <si>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</si>
  <si>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</si>
  <si>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</si>
  <si>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</si>
  <si>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179</t>
  </si>
  <si>
    <t>K</t>
  </si>
  <si>
    <t>612403399.S</t>
  </si>
  <si>
    <t>Hrubá výplň rýh na stenách akoukoľvek maltou, akejkoľvek šírky ryhy</t>
  </si>
  <si>
    <t>m2</t>
  </si>
  <si>
    <t>4</t>
  </si>
  <si>
    <t>2</t>
  </si>
  <si>
    <t>1563679242</t>
  </si>
  <si>
    <t>612425921.S</t>
  </si>
  <si>
    <t>Omietka vápenná vnútorného ostenia okenného alebo dverného hladká</t>
  </si>
  <si>
    <t>612460122.S</t>
  </si>
  <si>
    <t>Príprava vnútorného podkladu stien penetráciou hĺbkovou na nasiakavé podklady</t>
  </si>
  <si>
    <t>3</t>
  </si>
  <si>
    <t>612481119.S</t>
  </si>
  <si>
    <t>Potiahnutie vnútorných stien sklotextilnou mriežkou s celoplošným prilepením</t>
  </si>
  <si>
    <t>175</t>
  </si>
  <si>
    <t>631312141.S</t>
  </si>
  <si>
    <t>Doplnenie existujúcich mazanín prostým betónom (s dodaním hmôt) bez poteru rýh v mazaninách</t>
  </si>
  <si>
    <t>m3</t>
  </si>
  <si>
    <t>1536859228</t>
  </si>
  <si>
    <t>632001051.S</t>
  </si>
  <si>
    <t>Zhotovenie jednonásobného penetračného náteru pre potery a stierky</t>
  </si>
  <si>
    <t>8</t>
  </si>
  <si>
    <t>5</t>
  </si>
  <si>
    <t>M</t>
  </si>
  <si>
    <t>585520008700.S</t>
  </si>
  <si>
    <t>Penetračný náter na nasiakavé podklady pod potery, samonivelizačné hmoty a stavebné lepidlá</t>
  </si>
  <si>
    <t>kg</t>
  </si>
  <si>
    <t>10</t>
  </si>
  <si>
    <t>172</t>
  </si>
  <si>
    <t>632452221.S</t>
  </si>
  <si>
    <t>Cementový poter, pevnosti v tlaku 20 MPa, hr. 60 mm</t>
  </si>
  <si>
    <t>-1297655771</t>
  </si>
  <si>
    <t>9</t>
  </si>
  <si>
    <t>Ostatné konštrukcie a práce-búranie</t>
  </si>
  <si>
    <t>962031132.S</t>
  </si>
  <si>
    <t xml:space="preserve">Búranie priečok alebo vybúranie otvorov plochy nad 4 m2 z tehál pálených, plných alebo dutých hr. do 150 mm,  -0,19600t</t>
  </si>
  <si>
    <t>16</t>
  </si>
  <si>
    <t>965043341.S</t>
  </si>
  <si>
    <t xml:space="preserve">Búranie podkladov pod dlažby, liatych dlažieb a mazanín,betón s poterom,teracom hr.do 100 mm, plochy nad 4 m2  -2,20000t</t>
  </si>
  <si>
    <t>18</t>
  </si>
  <si>
    <t>965044201.S</t>
  </si>
  <si>
    <t>Brúsenie existujúcich betónových podláh, zbrúsenie hrúbky do 3 mm -0,00600t</t>
  </si>
  <si>
    <t>20</t>
  </si>
  <si>
    <t>12</t>
  </si>
  <si>
    <t>965081712.S</t>
  </si>
  <si>
    <t xml:space="preserve">Búranie dlažieb, bez podklad. lôžka z xylolit., alebo keramických dlaždíc hr. do 10 mm,  -0,02000t</t>
  </si>
  <si>
    <t>24</t>
  </si>
  <si>
    <t>13</t>
  </si>
  <si>
    <t>968061125.S</t>
  </si>
  <si>
    <t>Vyvesenie dreveného dverného krídla do suti plochy do 2 m2, -0,02400t</t>
  </si>
  <si>
    <t>ks</t>
  </si>
  <si>
    <t>26</t>
  </si>
  <si>
    <t>14</t>
  </si>
  <si>
    <t>968072455.S</t>
  </si>
  <si>
    <t xml:space="preserve">Vybúranie kovových dverových zárubní plochy do 2 m2,  -0,07600t</t>
  </si>
  <si>
    <t>28</t>
  </si>
  <si>
    <t>15</t>
  </si>
  <si>
    <t>969021111.S</t>
  </si>
  <si>
    <t xml:space="preserve">Vybúranie kanalizačného potrubia v podlahe DN do 100 mm,  -0,03700t</t>
  </si>
  <si>
    <t>m</t>
  </si>
  <si>
    <t>30</t>
  </si>
  <si>
    <t>972045802.S</t>
  </si>
  <si>
    <t>Vrty príklepovým vrtákom do D 12 mm smerom hore do betónu -0.00001t</t>
  </si>
  <si>
    <t>cm</t>
  </si>
  <si>
    <t>32</t>
  </si>
  <si>
    <t>17</t>
  </si>
  <si>
    <t>974032121.S</t>
  </si>
  <si>
    <t xml:space="preserve">Vysekanie rýh v stenách a priečkach z dutých tehál a tvárnic do hĺbky 30 mm a š. do 30 mm,  -0,00100t</t>
  </si>
  <si>
    <t>34</t>
  </si>
  <si>
    <t>974032143.S</t>
  </si>
  <si>
    <t xml:space="preserve">Vysekanie rýh v stenách a priečkach z dutých tehál a tvárnic do hĺbky 70 mm a š. do 100 mm,  -0,01000t</t>
  </si>
  <si>
    <t>36</t>
  </si>
  <si>
    <t>19</t>
  </si>
  <si>
    <t>978013191.S</t>
  </si>
  <si>
    <t xml:space="preserve">Otlčenie omietok stien vnútorných vápenných alebo vápennocementových v rozsahu  -0,04600t</t>
  </si>
  <si>
    <t>38</t>
  </si>
  <si>
    <t>978059531.S</t>
  </si>
  <si>
    <t xml:space="preserve">Odsekanie a odobratie obkladov stien z obkladačiek vnútorných vrátane podkladovej omietky nad 2 m2,  -0,06800t</t>
  </si>
  <si>
    <t>40</t>
  </si>
  <si>
    <t>21</t>
  </si>
  <si>
    <t>979081111.S</t>
  </si>
  <si>
    <t>Odvoz sutiny a vybúraných hmôt na skládku do 1 km</t>
  </si>
  <si>
    <t>t</t>
  </si>
  <si>
    <t>42</t>
  </si>
  <si>
    <t>22</t>
  </si>
  <si>
    <t>979081121.S</t>
  </si>
  <si>
    <t>Odvoz sutiny a vybúraných hmôt na skládku za každý ďalší 1 km</t>
  </si>
  <si>
    <t>44</t>
  </si>
  <si>
    <t>979082111.S</t>
  </si>
  <si>
    <t>Vnútrostavenisková doprava sutiny a vybúraných hmôt do 10 m</t>
  </si>
  <si>
    <t>46</t>
  </si>
  <si>
    <t>979082121.S</t>
  </si>
  <si>
    <t>Vnútrostavenisková doprava sutiny a vybúraných hmôt za každých ďalších 5 m</t>
  </si>
  <si>
    <t>48</t>
  </si>
  <si>
    <t>25</t>
  </si>
  <si>
    <t>979089012.S</t>
  </si>
  <si>
    <t>Poplatok za skládku - betón, tehly, dlaždice (17 01) ostatné</t>
  </si>
  <si>
    <t>50</t>
  </si>
  <si>
    <t>979089612.S</t>
  </si>
  <si>
    <t>Poplatok za skládku - iné odpady zo stavieb a demolácií (17 09), ostatné</t>
  </si>
  <si>
    <t>52</t>
  </si>
  <si>
    <t>27</t>
  </si>
  <si>
    <t>979089713.S</t>
  </si>
  <si>
    <t>Prenájom kontajneru 7 m3</t>
  </si>
  <si>
    <t>54</t>
  </si>
  <si>
    <t>99</t>
  </si>
  <si>
    <t>Presun hmôt HSV</t>
  </si>
  <si>
    <t>999281111.S</t>
  </si>
  <si>
    <t>Presun hmôt pre opravy a údržbu objektov vrátane vonkajších plášťov výšky do 25 m</t>
  </si>
  <si>
    <t>56</t>
  </si>
  <si>
    <t>PSV</t>
  </si>
  <si>
    <t>Práce a dodávky PSV</t>
  </si>
  <si>
    <t>711</t>
  </si>
  <si>
    <t>Izolácie proti vode a vlhkosti</t>
  </si>
  <si>
    <t>29</t>
  </si>
  <si>
    <t>711211001.S</t>
  </si>
  <si>
    <t>Jednozlož. hydroizolačná hmota disperzná, náter na vnútorne použitie vodorovná</t>
  </si>
  <si>
    <t>58</t>
  </si>
  <si>
    <t>711212051.S</t>
  </si>
  <si>
    <t>Jednozlož. silikátová hydroizolačná hmota, stierka zvislá</t>
  </si>
  <si>
    <t>60</t>
  </si>
  <si>
    <t>176</t>
  </si>
  <si>
    <t>998711201.S</t>
  </si>
  <si>
    <t>Presun hmôt pre izoláciu proti vode v objektoch výšky do 6 m</t>
  </si>
  <si>
    <t>%</t>
  </si>
  <si>
    <t>-2132582893</t>
  </si>
  <si>
    <t>721</t>
  </si>
  <si>
    <t>Zdravotechnika - vnútorná kanalizácia</t>
  </si>
  <si>
    <t>31</t>
  </si>
  <si>
    <t>721170902.S</t>
  </si>
  <si>
    <t>Oprava odpadového potrubia novodurového vsadenie odbočky do potrubia do D 40 mm</t>
  </si>
  <si>
    <t>62</t>
  </si>
  <si>
    <t>721170909.S</t>
  </si>
  <si>
    <t>Oprava odpadového potrubia novodurového vsadenie odbočky do potrubia D 110 mm, D 114 mm</t>
  </si>
  <si>
    <t>64</t>
  </si>
  <si>
    <t>33</t>
  </si>
  <si>
    <t>721170962.S</t>
  </si>
  <si>
    <t>Oprava odpadového potrubia novodurového prepojenie doterajšieho potrubia</t>
  </si>
  <si>
    <t>66</t>
  </si>
  <si>
    <t>721170972.S</t>
  </si>
  <si>
    <t>Oprava odpadového potrubia novodurového krátenie rúr</t>
  </si>
  <si>
    <t>68</t>
  </si>
  <si>
    <t>35</t>
  </si>
  <si>
    <t>721171508.S</t>
  </si>
  <si>
    <t>Potrubie z rúr PE-HD Dxt 110x4,3 mm odpadné prípojné</t>
  </si>
  <si>
    <t>70</t>
  </si>
  <si>
    <t>721171803.S</t>
  </si>
  <si>
    <t xml:space="preserve">Demontáž potrubia z PVC-U rúr odpadového alebo pripojovacieho do D 75 mm,  -0,00156 t</t>
  </si>
  <si>
    <t>72</t>
  </si>
  <si>
    <t>37</t>
  </si>
  <si>
    <t>721172033.S</t>
  </si>
  <si>
    <t>Potrubie odpadové HT z PP, pripojovacie DN 50</t>
  </si>
  <si>
    <t>74</t>
  </si>
  <si>
    <t>721172290.S</t>
  </si>
  <si>
    <t>Montáž kolena HT potrubia DN 50</t>
  </si>
  <si>
    <t>76</t>
  </si>
  <si>
    <t>39</t>
  </si>
  <si>
    <t>286540001100.S</t>
  </si>
  <si>
    <t>Koleno HT DN 50, PP systém pre beztlakový rozvod vnútorného odpadu</t>
  </si>
  <si>
    <t>78</t>
  </si>
  <si>
    <t>721172309.S</t>
  </si>
  <si>
    <t>Montáž odbočky HT potrubia DN 50</t>
  </si>
  <si>
    <t>80</t>
  </si>
  <si>
    <t>41</t>
  </si>
  <si>
    <t>286540008500.S</t>
  </si>
  <si>
    <t>Odbočka HT DN 50, PP systém pre beztlakový rozvod vnútorného odpadu</t>
  </si>
  <si>
    <t>82</t>
  </si>
  <si>
    <t>721194104.S</t>
  </si>
  <si>
    <t>Zriadenie prípojky na potrubí vyvedenie a upevnenie odpadových výpustiek D 40 mm</t>
  </si>
  <si>
    <t>84</t>
  </si>
  <si>
    <t>43</t>
  </si>
  <si>
    <t>721220801.S</t>
  </si>
  <si>
    <t xml:space="preserve">Demontáž zápachovej uzávierky do DN 70,  -0,00310t</t>
  </si>
  <si>
    <t>86</t>
  </si>
  <si>
    <t>721290821.S</t>
  </si>
  <si>
    <t>Vnútrostav. premiestnenie vybúraných hmôt vnútor. kanal. vodorovne do 100 m z budov vysokých do 6 m</t>
  </si>
  <si>
    <t>88</t>
  </si>
  <si>
    <t>45</t>
  </si>
  <si>
    <t>721300922.S</t>
  </si>
  <si>
    <t>Prečistenie ležatých zvodov do DN 300</t>
  </si>
  <si>
    <t>90</t>
  </si>
  <si>
    <t>998721201.S</t>
  </si>
  <si>
    <t>Presun hmôt pre vnútornú kanalizáciu v objektoch výšky do 6 m</t>
  </si>
  <si>
    <t>92</t>
  </si>
  <si>
    <t>722</t>
  </si>
  <si>
    <t>Zdravotechnika - vnútorný vodovod</t>
  </si>
  <si>
    <t>47</t>
  </si>
  <si>
    <t>722130801.S</t>
  </si>
  <si>
    <t xml:space="preserve">Demontáž potrubia z oceľových rúrok závitových do DN 25,  -0,00213t</t>
  </si>
  <si>
    <t>94</t>
  </si>
  <si>
    <t>722130901.S</t>
  </si>
  <si>
    <t>Oprava vodovodného potrubia závitového zazátkovanie vývodu</t>
  </si>
  <si>
    <t>96</t>
  </si>
  <si>
    <t>49</t>
  </si>
  <si>
    <t>722130913.S</t>
  </si>
  <si>
    <t>Oprava vodovodného potrubia závitového prerezanie oceľovej rúrky do DN 25</t>
  </si>
  <si>
    <t>98</t>
  </si>
  <si>
    <t>722131933.S</t>
  </si>
  <si>
    <t>Oprava vodovodného potrubia závitového prepojenie doterajšieho potrubia DN 25</t>
  </si>
  <si>
    <t>100</t>
  </si>
  <si>
    <t>51</t>
  </si>
  <si>
    <t>722170942.S</t>
  </si>
  <si>
    <t>Oprava vodovodného potrubia z PE rúrok spojky pre rúrky z rPE nátrubkové G 1/2</t>
  </si>
  <si>
    <t>102</t>
  </si>
  <si>
    <t>722171130.S</t>
  </si>
  <si>
    <t>Plasthliníkové potrubie v tyčiach spájané lisovaním d 16 mm</t>
  </si>
  <si>
    <t>104</t>
  </si>
  <si>
    <t>53</t>
  </si>
  <si>
    <t>722190401.S</t>
  </si>
  <si>
    <t>Vyvedenie a upevnenie výpustky DN 15</t>
  </si>
  <si>
    <t>106</t>
  </si>
  <si>
    <t>722190901.S</t>
  </si>
  <si>
    <t>Uzatvorenie alebo otvorenie vodovodného potrubia</t>
  </si>
  <si>
    <t>108</t>
  </si>
  <si>
    <t>55</t>
  </si>
  <si>
    <t>722220121.S</t>
  </si>
  <si>
    <t>Montáž armatúry závitovej s jedným závitom, nástenka pre batériu G 1/2</t>
  </si>
  <si>
    <t>pár</t>
  </si>
  <si>
    <t>110</t>
  </si>
  <si>
    <t>197730076600.S</t>
  </si>
  <si>
    <t>Nástenka lisovacia koncová, 1/2" Fx18, PN 10, T = +120 °C, niklovaná mosadz, tesnenie EPDM</t>
  </si>
  <si>
    <t>112</t>
  </si>
  <si>
    <t>57</t>
  </si>
  <si>
    <t>722220861.S</t>
  </si>
  <si>
    <t xml:space="preserve">Demontáž armatúry závitovej s dvomi závitmi do G 3/4,  -0,00053t</t>
  </si>
  <si>
    <t>114</t>
  </si>
  <si>
    <t>722221020.S</t>
  </si>
  <si>
    <t>Montáž guľového kohúta závitového priameho pre vodu G 1</t>
  </si>
  <si>
    <t>116</t>
  </si>
  <si>
    <t>59</t>
  </si>
  <si>
    <t>551110005100.S</t>
  </si>
  <si>
    <t>Guľový uzáver pre vodu 1", niklovaná mosadz</t>
  </si>
  <si>
    <t>118</t>
  </si>
  <si>
    <t>722221070.S</t>
  </si>
  <si>
    <t>Montáž guľového kohúta závitového rohového pre vodu G 1/2</t>
  </si>
  <si>
    <t>120</t>
  </si>
  <si>
    <t>61</t>
  </si>
  <si>
    <t>551110007700.S</t>
  </si>
  <si>
    <t>Guľový uzáver pre vodu rohový 1/2", niklovaná mosadz</t>
  </si>
  <si>
    <t>122</t>
  </si>
  <si>
    <t>722290234.S</t>
  </si>
  <si>
    <t>Prepláchnutie a dezinfekcia vodovodného potrubia do DN 80</t>
  </si>
  <si>
    <t>124</t>
  </si>
  <si>
    <t>63</t>
  </si>
  <si>
    <t>722290821.S</t>
  </si>
  <si>
    <t>Vnútrostav. premiestnenie vybúraných hmôt vnútorný vodovod vodorovne do 100 m z budov vys. do 6 m</t>
  </si>
  <si>
    <t>126</t>
  </si>
  <si>
    <t>998722101.S</t>
  </si>
  <si>
    <t>Presun hmôt pre vnútorný vodovod v objektoch výšky do 6 m</t>
  </si>
  <si>
    <t>128</t>
  </si>
  <si>
    <t>65</t>
  </si>
  <si>
    <t>998722201.S</t>
  </si>
  <si>
    <t>130</t>
  </si>
  <si>
    <t>725</t>
  </si>
  <si>
    <t>Zdravotechnika - zariaďovacie predmety</t>
  </si>
  <si>
    <t>725110811.S</t>
  </si>
  <si>
    <t xml:space="preserve">Demontáž záchoda splachovacieho s nádržou alebo s tlakovým splachovačom,  -0,01933t</t>
  </si>
  <si>
    <t>súb.</t>
  </si>
  <si>
    <t>132</t>
  </si>
  <si>
    <t>67</t>
  </si>
  <si>
    <t>725122813.S</t>
  </si>
  <si>
    <t xml:space="preserve">Demontáž pisoára  -0,01720t</t>
  </si>
  <si>
    <t>134</t>
  </si>
  <si>
    <t>725129210.S</t>
  </si>
  <si>
    <t>Montáž pisoáru keramického s automatickým splachovaním</t>
  </si>
  <si>
    <t>136</t>
  </si>
  <si>
    <t>69</t>
  </si>
  <si>
    <t>642510000200.S</t>
  </si>
  <si>
    <t>Pisoár so senzorom keramický</t>
  </si>
  <si>
    <t>138</t>
  </si>
  <si>
    <t>725149715.S</t>
  </si>
  <si>
    <t>Montáž predstenového systému záchodov do ľahkých stien s kovovou konštrukciou</t>
  </si>
  <si>
    <t>140</t>
  </si>
  <si>
    <t>71</t>
  </si>
  <si>
    <t>552370000100.S</t>
  </si>
  <si>
    <t>Predstenový systém pre závesné WC so splachovacou podomietkovou nádržou do ľahkých montovaných konštrukcií</t>
  </si>
  <si>
    <t>142</t>
  </si>
  <si>
    <t>725149720.S</t>
  </si>
  <si>
    <t>Montáž záchodu do predstenového systému</t>
  </si>
  <si>
    <t>144</t>
  </si>
  <si>
    <t>73</t>
  </si>
  <si>
    <t>642360000500.S</t>
  </si>
  <si>
    <t>Misa záchodová keramická závesná so splachovacím okruhom</t>
  </si>
  <si>
    <t>146</t>
  </si>
  <si>
    <t>725190000.S</t>
  </si>
  <si>
    <t>Montáž pisoárovej deliacej steny plastovej</t>
  </si>
  <si>
    <t>148</t>
  </si>
  <si>
    <t>75</t>
  </si>
  <si>
    <t>554950000100.S</t>
  </si>
  <si>
    <t>Pisoárová deliaca stena, plastová, biela</t>
  </si>
  <si>
    <t>150</t>
  </si>
  <si>
    <t>725210822.S</t>
  </si>
  <si>
    <t>Demontáž umývadiel bez výtokovej armatúry, na ďalšie použitie</t>
  </si>
  <si>
    <t>156</t>
  </si>
  <si>
    <t>79</t>
  </si>
  <si>
    <t>725210923.S</t>
  </si>
  <si>
    <t xml:space="preserve">Výmena konzoly,  -0,00093t</t>
  </si>
  <si>
    <t>158</t>
  </si>
  <si>
    <t>725210984.S</t>
  </si>
  <si>
    <t>Odmontovanie rohového ventilu G 1/2</t>
  </si>
  <si>
    <t>160</t>
  </si>
  <si>
    <t>81</t>
  </si>
  <si>
    <t>725219501.S</t>
  </si>
  <si>
    <t>Montáž umývadla keramického zabudovaného do dosky, bez výtokovej armatúry</t>
  </si>
  <si>
    <t>162</t>
  </si>
  <si>
    <t>725291112.S</t>
  </si>
  <si>
    <t>Montáž záchodového sedadla s poklopom</t>
  </si>
  <si>
    <t>164</t>
  </si>
  <si>
    <t>83</t>
  </si>
  <si>
    <t>642370003860.S</t>
  </si>
  <si>
    <t>Záchodová doska klasická termoplastová</t>
  </si>
  <si>
    <t>166</t>
  </si>
  <si>
    <t>725291113.S</t>
  </si>
  <si>
    <t>Montaž doplnkov drobné predmety (mydelnička, zásobník na WC papier)</t>
  </si>
  <si>
    <t>168</t>
  </si>
  <si>
    <t>85</t>
  </si>
  <si>
    <t>725590811.S</t>
  </si>
  <si>
    <t>Vnútrostaveniskové premiestnenie vybúraných hmôt zariaďovacích predmetov vodorovne do 100 m z budov s výš. do 6 m</t>
  </si>
  <si>
    <t>170</t>
  </si>
  <si>
    <t>725820802.S</t>
  </si>
  <si>
    <t xml:space="preserve">Demontáž batérie stojankovej do 1 otvoru,  -0,00086t (spätná montáž )</t>
  </si>
  <si>
    <t>87</t>
  </si>
  <si>
    <t>725829401.S</t>
  </si>
  <si>
    <t>Montáž batérie umývadlovej a drezovej stojankovej, so senzorovým ovládaním s jedným prívodom vody</t>
  </si>
  <si>
    <t>174</t>
  </si>
  <si>
    <t>725859101.S</t>
  </si>
  <si>
    <t>Montáž ventilu odpadového pre zariaďovacie predmety do DN 32</t>
  </si>
  <si>
    <t>89</t>
  </si>
  <si>
    <t>551610001300.S</t>
  </si>
  <si>
    <t>Odpadový ventil 5/4" pre umývadlo</t>
  </si>
  <si>
    <t>178</t>
  </si>
  <si>
    <t>725860820.S</t>
  </si>
  <si>
    <t xml:space="preserve">Demontáž jednoduchej zápachovej uzávierky pre zariaďovacie predmety, umývadlá, drezy, práčky  -0,00085t</t>
  </si>
  <si>
    <t>180</t>
  </si>
  <si>
    <t>91</t>
  </si>
  <si>
    <t>725869301.S</t>
  </si>
  <si>
    <t>Montáž zápachovej uzávierky pre zariaďovacie predmety, umývadlovej do D 40 mm</t>
  </si>
  <si>
    <t>182</t>
  </si>
  <si>
    <t>551620006400.S</t>
  </si>
  <si>
    <t>Zápachová uzávierka - sifón pre umývadlá DN 40 nerez</t>
  </si>
  <si>
    <t>184</t>
  </si>
  <si>
    <t>93</t>
  </si>
  <si>
    <t>725869370.S</t>
  </si>
  <si>
    <t>Montáž zápachovej uzávierky pre zariaďovacie predmety, pisoárovej do D 40 mm</t>
  </si>
  <si>
    <t>186</t>
  </si>
  <si>
    <t>551620010800.S</t>
  </si>
  <si>
    <t>Zápachová uzávierka - sifón pre pisoáre DN 40 nerez</t>
  </si>
  <si>
    <t>188</t>
  </si>
  <si>
    <t>95</t>
  </si>
  <si>
    <t>725939111</t>
  </si>
  <si>
    <t>D+ M sušiča rúk</t>
  </si>
  <si>
    <t>190</t>
  </si>
  <si>
    <t>725991990</t>
  </si>
  <si>
    <t>Demontáž zrkadiel do 1,5m2</t>
  </si>
  <si>
    <t>192</t>
  </si>
  <si>
    <t>97</t>
  </si>
  <si>
    <t>998725201.S</t>
  </si>
  <si>
    <t>Presun hmôt pre zariaďovacie predmety v objektoch výšky do 6 m</t>
  </si>
  <si>
    <t>194</t>
  </si>
  <si>
    <t>733</t>
  </si>
  <si>
    <t>Ústredné kúrenie - rozvodné potrubie</t>
  </si>
  <si>
    <t>733120815.S</t>
  </si>
  <si>
    <t xml:space="preserve">Demontáž potrubia z oceľových rúrok hladkých do priemeru 38,  -0,00254t</t>
  </si>
  <si>
    <t>196</t>
  </si>
  <si>
    <t>733166150.S</t>
  </si>
  <si>
    <t>Plasthliníkové potrubie v tyčiach pre vykurovanie spájané lisovaním d 16 mm</t>
  </si>
  <si>
    <t>198</t>
  </si>
  <si>
    <t>733191301.S</t>
  </si>
  <si>
    <t>Tlaková skúška plastového potrubia do 32 mm</t>
  </si>
  <si>
    <t>200</t>
  </si>
  <si>
    <t>101</t>
  </si>
  <si>
    <t>733890801.S</t>
  </si>
  <si>
    <t>Vnútrostav. premiestnenie vybúraných hmôt rozvodov potrubia vodorovne do 100 m z obj. výš. do 6 m</t>
  </si>
  <si>
    <t>202</t>
  </si>
  <si>
    <t>998733101.S</t>
  </si>
  <si>
    <t>Presun hmôt pre rozvody potrubia v objektoch výšky do 6 m</t>
  </si>
  <si>
    <t>204</t>
  </si>
  <si>
    <t>734</t>
  </si>
  <si>
    <t>Ústredné kúrenie - armatúry</t>
  </si>
  <si>
    <t>103</t>
  </si>
  <si>
    <t>734200811.S</t>
  </si>
  <si>
    <t>Demontáž armatúry závitovej s jedným závitom do G 1/2 -0,00045t</t>
  </si>
  <si>
    <t>206</t>
  </si>
  <si>
    <t>734223120.S</t>
  </si>
  <si>
    <t>Montáž ventilu závitového termostatického rohového jednoregulačného G 1/2</t>
  </si>
  <si>
    <t>208</t>
  </si>
  <si>
    <t>105</t>
  </si>
  <si>
    <t>551210033700.S</t>
  </si>
  <si>
    <t>Ventil termostatický jednoregulačný rohový 1/2”</t>
  </si>
  <si>
    <t>210</t>
  </si>
  <si>
    <t>734223230.S</t>
  </si>
  <si>
    <t>Montáž termostatickej hlavice kvapalinovej PN 10 do 110°C so vstavaným snímačom</t>
  </si>
  <si>
    <t>212</t>
  </si>
  <si>
    <t>107</t>
  </si>
  <si>
    <t>551280001400.S</t>
  </si>
  <si>
    <t>Termostatická hlavica kvapalinová so vstavaným snímačom</t>
  </si>
  <si>
    <t>214</t>
  </si>
  <si>
    <t>734223255.S</t>
  </si>
  <si>
    <t>Montáž armatúr pre spodné pripojenie vykurovacích telies priamych</t>
  </si>
  <si>
    <t>216</t>
  </si>
  <si>
    <t>109</t>
  </si>
  <si>
    <t>551290008800.S</t>
  </si>
  <si>
    <t>Sada klasik, priame/rohové, 1/2" x EK, AL-PEX 16x2</t>
  </si>
  <si>
    <t>sada</t>
  </si>
  <si>
    <t>218</t>
  </si>
  <si>
    <t>734300812.S</t>
  </si>
  <si>
    <t xml:space="preserve">Demontáž armatúry horúcovodnej, ventil nad 15 do DN 25,  -0,00278t</t>
  </si>
  <si>
    <t>220</t>
  </si>
  <si>
    <t>111</t>
  </si>
  <si>
    <t>734441811.S</t>
  </si>
  <si>
    <t xml:space="preserve">Demontáž regulátora teploty s mosadzným čidlom a reg. ventilom prepojeným kapilárou do DN 50,  -0,02540t</t>
  </si>
  <si>
    <t>222</t>
  </si>
  <si>
    <t>734890801.S</t>
  </si>
  <si>
    <t>Vnútrostaveniskové premiestnenie vybúraných hmôt armatúr do 6m</t>
  </si>
  <si>
    <t>224</t>
  </si>
  <si>
    <t>735</t>
  </si>
  <si>
    <t>Ústredné kúrenie - vykurovacie telesá</t>
  </si>
  <si>
    <t>113</t>
  </si>
  <si>
    <t>735121810.S</t>
  </si>
  <si>
    <t xml:space="preserve">Demontáž vykurovacích telies oceľových článkových,  -0,01057t</t>
  </si>
  <si>
    <t>226</t>
  </si>
  <si>
    <t>735154150.S</t>
  </si>
  <si>
    <t>Montáž vykurovacieho telesa panelového dvojradového výšky 1100 mm/ dĺžky 400-600 mm</t>
  </si>
  <si>
    <t>228</t>
  </si>
  <si>
    <t>115</t>
  </si>
  <si>
    <t>484530068000</t>
  </si>
  <si>
    <t>Teleso vykurovacie doskové dvojpanelové oceľové 22K, vxl 1100x500 mm s bočným pripojením</t>
  </si>
  <si>
    <t>230</t>
  </si>
  <si>
    <t>735158120.S</t>
  </si>
  <si>
    <t>Vykurovacie telesá panelové dvojradové, tlaková skúška telesa vodou</t>
  </si>
  <si>
    <t>232</t>
  </si>
  <si>
    <t>117</t>
  </si>
  <si>
    <t>735191910.S</t>
  </si>
  <si>
    <t>Napustenie vody do vykurovacieho systému vrátane potrubia o v. pl. vykurovacích telies</t>
  </si>
  <si>
    <t>234</t>
  </si>
  <si>
    <t>735291800.S</t>
  </si>
  <si>
    <t xml:space="preserve">Demontáž konzol alebo držiakov vykurovacieho telesa, registra, konvektora do odpadu,  0,00075t</t>
  </si>
  <si>
    <t>236</t>
  </si>
  <si>
    <t>119</t>
  </si>
  <si>
    <t>735494811.S</t>
  </si>
  <si>
    <t>Vypúšťanie vody z vykurovacích sústav o v. pl. vykurovacích telies</t>
  </si>
  <si>
    <t>238</t>
  </si>
  <si>
    <t>735890801.S</t>
  </si>
  <si>
    <t>Vnútrostaveniskové premiestnenie vybúraných hmôt vykurovacích telies do 6m</t>
  </si>
  <si>
    <t>240</t>
  </si>
  <si>
    <t>121</t>
  </si>
  <si>
    <t>998735201.S</t>
  </si>
  <si>
    <t>Presun hmôt pre vykurovacie telesá v objektoch výšky do 6 m</t>
  </si>
  <si>
    <t>242</t>
  </si>
  <si>
    <t>763</t>
  </si>
  <si>
    <t>Konštrukcie - drevostavby</t>
  </si>
  <si>
    <t>763120011.S</t>
  </si>
  <si>
    <t>Sadrokartónová inštalačná predstena pre sanitárne zariadenia, kca CD+UD, dvojito opláštená doskou impregnovanou H2 2x12,5 mm</t>
  </si>
  <si>
    <t>244</t>
  </si>
  <si>
    <t>123</t>
  </si>
  <si>
    <t>763132310</t>
  </si>
  <si>
    <t>SDK podhľad, závesná dvojvrstvová kca profil montažný CD a nosný UD, dosky GKBI hr. 12,5 mm</t>
  </si>
  <si>
    <t>246</t>
  </si>
  <si>
    <t>763190010.S</t>
  </si>
  <si>
    <t>Úprava spojov medzi SDK konštrukciou a murivom, betónovou konštrukciou prepáskovaním a pretmelením</t>
  </si>
  <si>
    <t>248</t>
  </si>
  <si>
    <t>125</t>
  </si>
  <si>
    <t>998763401.S</t>
  </si>
  <si>
    <t>Presun hmôt pre sadrokartónové konštrukcie v stavbách (objektoch) výšky do 7 m</t>
  </si>
  <si>
    <t>250</t>
  </si>
  <si>
    <t>766</t>
  </si>
  <si>
    <t>Konštrukcie stolárske</t>
  </si>
  <si>
    <t>127</t>
  </si>
  <si>
    <t>766662112.S</t>
  </si>
  <si>
    <t>Montáž dverového krídla otočného jednokrídlového poldrážkového, do existujúcej zárubne, vrátane kovania</t>
  </si>
  <si>
    <t>254</t>
  </si>
  <si>
    <t>766811032.S</t>
  </si>
  <si>
    <t>M+D umyvadlovej dosky s drevotriesky s povrchovou úpravou proti vode, s vyrezaním otvoru pre umyvadlo farebný odtien 1750x500 ( skutočné zameranie )</t>
  </si>
  <si>
    <t>256</t>
  </si>
  <si>
    <t>173</t>
  </si>
  <si>
    <t>7668110WC.S</t>
  </si>
  <si>
    <t>D+M WC kabiniek vrátane dverí 8 ks</t>
  </si>
  <si>
    <t>2087689029</t>
  </si>
  <si>
    <t>177</t>
  </si>
  <si>
    <t>998766201.S</t>
  </si>
  <si>
    <t>Presun hmot pre konštrukcie stolárske v objektoch výšky do 6 m</t>
  </si>
  <si>
    <t>-1353158757</t>
  </si>
  <si>
    <t>773</t>
  </si>
  <si>
    <t>Podlahy z liateho teraca</t>
  </si>
  <si>
    <t>129</t>
  </si>
  <si>
    <t>773992002.S</t>
  </si>
  <si>
    <t>Ostatné práce výplne dilatačných škár vložkami z PVC</t>
  </si>
  <si>
    <t>258</t>
  </si>
  <si>
    <t>777</t>
  </si>
  <si>
    <t>Podlahy syntetické</t>
  </si>
  <si>
    <t>171</t>
  </si>
  <si>
    <t>777531010.S</t>
  </si>
  <si>
    <t>Polyuretánová samonivelačná stierka hr. 2 mm, penetrácia, 1x stierka s kremičitým pieskom</t>
  </si>
  <si>
    <t>-1793835753</t>
  </si>
  <si>
    <t>131</t>
  </si>
  <si>
    <t>777990030.S</t>
  </si>
  <si>
    <t>Posypové čipsy na povrchovú dekoráciu epoxidových a polyuretánových podláh</t>
  </si>
  <si>
    <t>262</t>
  </si>
  <si>
    <t>998777201.S</t>
  </si>
  <si>
    <t>Presun hmôt pre podlahy syntetické v objektoch výšky do 6 m</t>
  </si>
  <si>
    <t>264</t>
  </si>
  <si>
    <t>781</t>
  </si>
  <si>
    <t>Obklady</t>
  </si>
  <si>
    <t>133</t>
  </si>
  <si>
    <t>781445213.S</t>
  </si>
  <si>
    <t>Montáž obkladov vnútor. stien z obkladačiek kladených do tmelu flexibilného veľ. 200x400 mm</t>
  </si>
  <si>
    <t>266</t>
  </si>
  <si>
    <t>597640001510.S</t>
  </si>
  <si>
    <t>Obkládačky keramické lxvxhr 398x198x7 mm biiele</t>
  </si>
  <si>
    <t>268</t>
  </si>
  <si>
    <t>135</t>
  </si>
  <si>
    <t>781491111.S</t>
  </si>
  <si>
    <t>Montáž plastových profilov pre obklad do tmelu - roh steny</t>
  </si>
  <si>
    <t>270</t>
  </si>
  <si>
    <t>283410018250.S</t>
  </si>
  <si>
    <t>Profil ukončovací oblý uzavretý s nosom na vonkajší roh pre hr. dlaždíc 8 mm, PVC</t>
  </si>
  <si>
    <t>272</t>
  </si>
  <si>
    <t>137</t>
  </si>
  <si>
    <t>781493111.S</t>
  </si>
  <si>
    <t>Montáž plastových dvierok 150x150 pri obklade do tmelu</t>
  </si>
  <si>
    <t>274</t>
  </si>
  <si>
    <t>283810005200.S</t>
  </si>
  <si>
    <t>Dvierka pod obklad PVC, rozmer 200x200 mm</t>
  </si>
  <si>
    <t>276</t>
  </si>
  <si>
    <t>139</t>
  </si>
  <si>
    <t>781493112.S</t>
  </si>
  <si>
    <t>Motáž plastových dvierok 300x300 pri obklade do tmelu</t>
  </si>
  <si>
    <t>278</t>
  </si>
  <si>
    <t>283810000108.S</t>
  </si>
  <si>
    <t>Dvierka revízne vaňové plastové, rozmer 300x300 mm</t>
  </si>
  <si>
    <t>280</t>
  </si>
  <si>
    <t>141</t>
  </si>
  <si>
    <t>998781201.S</t>
  </si>
  <si>
    <t>Presun hmôt pre obklady keramické v objektoch výšky do 6 m</t>
  </si>
  <si>
    <t>282</t>
  </si>
  <si>
    <t>783</t>
  </si>
  <si>
    <t>Nátery</t>
  </si>
  <si>
    <t>783222100.S</t>
  </si>
  <si>
    <t>Nátery kov.stav.doplnk.konštr. syntetické farby šedej na vzduchu schnúce dvojnásobné - 70µm</t>
  </si>
  <si>
    <t>284</t>
  </si>
  <si>
    <t>143</t>
  </si>
  <si>
    <t>783424140.S</t>
  </si>
  <si>
    <t>Nátery kov.potr.a armatúr syntetické potrubie do DN 50 mm dvojnás. so základným náterom - 105µm</t>
  </si>
  <si>
    <t>286</t>
  </si>
  <si>
    <t>784</t>
  </si>
  <si>
    <t>Maľby</t>
  </si>
  <si>
    <t>784410100.S</t>
  </si>
  <si>
    <t>Penetrovanie jednonásobné jemnozrnných podkladov výšky do 3,80 m</t>
  </si>
  <si>
    <t>288</t>
  </si>
  <si>
    <t>145</t>
  </si>
  <si>
    <t>784410500.S</t>
  </si>
  <si>
    <t>Prebrúsenie a oprášenie jemnozrnných povrchov výšky do 3,80 m</t>
  </si>
  <si>
    <t>290</t>
  </si>
  <si>
    <t>784418012.S</t>
  </si>
  <si>
    <t>Zakrývanie podláh a zariadení papierom v miestnostiach alebo na schodisku</t>
  </si>
  <si>
    <t>292</t>
  </si>
  <si>
    <t>147</t>
  </si>
  <si>
    <t>784452271.S</t>
  </si>
  <si>
    <t>Maľby z maliarskych zmesí na vodnej báze, ručne nanášané dvojnásobné základné na podklad jemnozrnný výšky do 3,80 m</t>
  </si>
  <si>
    <t>294</t>
  </si>
  <si>
    <t>Práce a dodávky M</t>
  </si>
  <si>
    <t>21-M</t>
  </si>
  <si>
    <t>Elektromontáže</t>
  </si>
  <si>
    <t>210010301.S</t>
  </si>
  <si>
    <t>Krabica prístrojová bez zapojenia (1901, KP 68, KZ 3)</t>
  </si>
  <si>
    <t>296</t>
  </si>
  <si>
    <t>149</t>
  </si>
  <si>
    <t>345410002400.S</t>
  </si>
  <si>
    <t>Krabica inštalačná KU 68-1901 KA pod omietku</t>
  </si>
  <si>
    <t>298</t>
  </si>
  <si>
    <t>345410005810.S</t>
  </si>
  <si>
    <t>Viečko bezhalogénové ku kruhovej krabici V 68HF HB</t>
  </si>
  <si>
    <t>300</t>
  </si>
  <si>
    <t>151</t>
  </si>
  <si>
    <t>210010321.S</t>
  </si>
  <si>
    <t>Krabica (1903, KR 68) odbočná s viečkom, svorkovnicou vrátane zapojenia, kruhová</t>
  </si>
  <si>
    <t>302</t>
  </si>
  <si>
    <t>152</t>
  </si>
  <si>
    <t>345410002600.S</t>
  </si>
  <si>
    <t>Krabica inštalačná KU 68-1903 KA so svorkovnicou a viečkom</t>
  </si>
  <si>
    <t>304</t>
  </si>
  <si>
    <t>153</t>
  </si>
  <si>
    <t>210011301.S</t>
  </si>
  <si>
    <t>Osadenie polyamidovej príchytky (hmoždinky)</t>
  </si>
  <si>
    <t>306</t>
  </si>
  <si>
    <t>154</t>
  </si>
  <si>
    <t>311310002700</t>
  </si>
  <si>
    <t>Hmoždinka klasická, sivá, M 6x30 mm, typ T6-PA, TRACON Elektric</t>
  </si>
  <si>
    <t>308</t>
  </si>
  <si>
    <t>155</t>
  </si>
  <si>
    <t>210110003.S</t>
  </si>
  <si>
    <t xml:space="preserve">Sériový spínač -  radenie 5, nástenný IP 44 vrátane zapojenia</t>
  </si>
  <si>
    <t>310</t>
  </si>
  <si>
    <t>345330002915.S</t>
  </si>
  <si>
    <t>Prepínač nástenný, radenie 5, IP44</t>
  </si>
  <si>
    <t>312</t>
  </si>
  <si>
    <t>157</t>
  </si>
  <si>
    <t>210203040.S</t>
  </si>
  <si>
    <t>Montáž a zapojenie stropného LED svietidla 3-18 W</t>
  </si>
  <si>
    <t>314</t>
  </si>
  <si>
    <t>348120002300.S</t>
  </si>
  <si>
    <t>LED svietidlo kruhové, 18W smart</t>
  </si>
  <si>
    <t>316</t>
  </si>
  <si>
    <t>159</t>
  </si>
  <si>
    <t>210800146.S</t>
  </si>
  <si>
    <t>Kábel medený uložený pevne CYKY 450/750 V 3x1,5</t>
  </si>
  <si>
    <t>318</t>
  </si>
  <si>
    <t>341110000700.S</t>
  </si>
  <si>
    <t>Kábel medený CYKY-O 3x1,5 mm2</t>
  </si>
  <si>
    <t>320</t>
  </si>
  <si>
    <t>161</t>
  </si>
  <si>
    <t>210960366.S</t>
  </si>
  <si>
    <t xml:space="preserve">Demontáž do sute - parapetný kanál dutý z PVC 210x70, vrátane príslušenstva   -0,00208 t</t>
  </si>
  <si>
    <t>322</t>
  </si>
  <si>
    <t>210960831.S</t>
  </si>
  <si>
    <t xml:space="preserve">Demontáž do sute - jednopólový spínač - radenie 1, nástenný pre prostredie obyčajné alebo vlhké   -0,00010 t</t>
  </si>
  <si>
    <t>324</t>
  </si>
  <si>
    <t>163</t>
  </si>
  <si>
    <t>210964321.S</t>
  </si>
  <si>
    <t xml:space="preserve">Demontáž do sute - svietidla interiérového na strop do 0,5 kg vrátane odpojenia   -0,00050 t</t>
  </si>
  <si>
    <t>326</t>
  </si>
  <si>
    <t>210967207.S</t>
  </si>
  <si>
    <t xml:space="preserve">Demontáž - vodič medený uložený pevne CYY 450/750 V  1,5mm2   -0,00002 t</t>
  </si>
  <si>
    <t>328</t>
  </si>
  <si>
    <t>165</t>
  </si>
  <si>
    <t>998921201.S</t>
  </si>
  <si>
    <t>Presun hmôt pre montáž silnoprúdových rozvodov a zariadení v stavbe (objekte) výšky do 7 m</t>
  </si>
  <si>
    <t>330</t>
  </si>
  <si>
    <t>167</t>
  </si>
  <si>
    <t>MV</t>
  </si>
  <si>
    <t>Murárske výpomoci</t>
  </si>
  <si>
    <t>334</t>
  </si>
  <si>
    <t>PM</t>
  </si>
  <si>
    <t>Podružný materiál</t>
  </si>
  <si>
    <t>336</t>
  </si>
  <si>
    <t>revízia</t>
  </si>
  <si>
    <t>Revízia, prepoj v rozvádzači</t>
  </si>
  <si>
    <t>HZS</t>
  </si>
  <si>
    <t>-850447774</t>
  </si>
  <si>
    <t>Hodinové zúčtovacie sadzby</t>
  </si>
  <si>
    <t>169</t>
  </si>
  <si>
    <t>HZS000112.S</t>
  </si>
  <si>
    <t>Stavebno montážne práce náročnejšie, ucelené, obtiažne, rutinné (Tr. 2) v rozsahu viac ako 8 hodín náročnejšie- nepredvídané</t>
  </si>
  <si>
    <t>hod</t>
  </si>
  <si>
    <t>262144</t>
  </si>
  <si>
    <t>338</t>
  </si>
  <si>
    <t>VRN</t>
  </si>
  <si>
    <t>Investičné náklady neobsiahnuté v cenách</t>
  </si>
  <si>
    <t>000700011.S</t>
  </si>
  <si>
    <t>Dopravné náklady - mimostavenisková doprava objektivizácia dopravných nákladov materiálov</t>
  </si>
  <si>
    <t>eur</t>
  </si>
  <si>
    <t>340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</si>
</sst>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41" t="s">
        <v>39</v>
      </c>
      <c r="G29" s="3"/>
      <c r="H29" s="3"/>
      <c r="I29" s="3"/>
      <c r="J29" s="3"/>
      <c r="K29" s="3"/>
      <c r="L29" s="42">
        <v>0.23000000000000001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40</v>
      </c>
      <c r="G30" s="3"/>
      <c r="H30" s="3"/>
      <c r="I30" s="3"/>
      <c r="J30" s="3"/>
      <c r="K30" s="3"/>
      <c r="L30" s="42">
        <v>0.23000000000000001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7">
        <v>0.23000000000000001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7">
        <v>0.23000000000000001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43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49</v>
      </c>
      <c r="AI60" s="37"/>
      <c r="AJ60" s="37"/>
      <c r="AK60" s="37"/>
      <c r="AL60" s="37"/>
      <c r="AM60" s="59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51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52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49</v>
      </c>
      <c r="AI75" s="37"/>
      <c r="AJ75" s="37"/>
      <c r="AK75" s="37"/>
      <c r="AL75" s="37"/>
      <c r="AM75" s="59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ZSMarcelyho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Rekonštrukcia sociálnych zariadení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Bratislava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30. 1. 2025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ZŠ Marcelyho, Drieňoá 16, Bratislava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54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55</v>
      </c>
      <c r="D92" s="81"/>
      <c r="E92" s="81"/>
      <c r="F92" s="81"/>
      <c r="G92" s="81"/>
      <c r="H92" s="82"/>
      <c r="I92" s="83" t="s">
        <v>56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57</v>
      </c>
      <c r="AH92" s="81"/>
      <c r="AI92" s="81"/>
      <c r="AJ92" s="81"/>
      <c r="AK92" s="81"/>
      <c r="AL92" s="81"/>
      <c r="AM92" s="81"/>
      <c r="AN92" s="83" t="s">
        <v>58</v>
      </c>
      <c r="AO92" s="81"/>
      <c r="AP92" s="85"/>
      <c r="AQ92" s="86" t="s">
        <v>59</v>
      </c>
      <c r="AR92" s="35"/>
      <c r="AS92" s="87" t="s">
        <v>60</v>
      </c>
      <c r="AT92" s="88" t="s">
        <v>61</v>
      </c>
      <c r="AU92" s="88" t="s">
        <v>62</v>
      </c>
      <c r="AV92" s="88" t="s">
        <v>63</v>
      </c>
      <c r="AW92" s="88" t="s">
        <v>64</v>
      </c>
      <c r="AX92" s="88" t="s">
        <v>65</v>
      </c>
      <c r="AY92" s="88" t="s">
        <v>66</v>
      </c>
      <c r="AZ92" s="88" t="s">
        <v>67</v>
      </c>
      <c r="BA92" s="88" t="s">
        <v>68</v>
      </c>
      <c r="BB92" s="88" t="s">
        <v>69</v>
      </c>
      <c r="BC92" s="88" t="s">
        <v>70</v>
      </c>
      <c r="BD92" s="89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72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ROUND(AG95,2)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ROUND(AS95,2)</f>
        <v>0</v>
      </c>
      <c r="AT94" s="100">
        <f>ROUND(SUM(AV94:AW94),2)</f>
        <v>0</v>
      </c>
      <c r="AU94" s="101">
        <f>ROUND(AU95,5)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ROUND(AZ95,2)</f>
        <v>0</v>
      </c>
      <c r="BA94" s="100">
        <f>ROUND(BA95,2)</f>
        <v>0</v>
      </c>
      <c r="BB94" s="100">
        <f>ROUND(BB95,2)</f>
        <v>0</v>
      </c>
      <c r="BC94" s="100">
        <f>ROUND(BC95,2)</f>
        <v>0</v>
      </c>
      <c r="BD94" s="102">
        <f>ROUND(BD95,2)</f>
        <v>0</v>
      </c>
      <c r="BE94" s="6"/>
      <c r="BS94" s="103" t="s">
        <v>73</v>
      </c>
      <c r="BT94" s="103" t="s">
        <v>74</v>
      </c>
      <c r="BU94" s="104" t="s">
        <v>75</v>
      </c>
      <c r="BV94" s="103" t="s">
        <v>76</v>
      </c>
      <c r="BW94" s="103" t="s">
        <v>4</v>
      </c>
      <c r="BX94" s="103" t="s">
        <v>77</v>
      </c>
      <c r="CL94" s="103" t="s">
        <v>1</v>
      </c>
    </row>
    <row r="95" s="7" customFormat="1" ht="37.5" customHeight="1">
      <c r="A95" s="105" t="s">
        <v>78</v>
      </c>
      <c r="B95" s="106"/>
      <c r="C95" s="107"/>
      <c r="D95" s="108" t="s">
        <v>79</v>
      </c>
      <c r="E95" s="108"/>
      <c r="F95" s="108"/>
      <c r="G95" s="108"/>
      <c r="H95" s="108"/>
      <c r="I95" s="109"/>
      <c r="J95" s="108" t="s">
        <v>80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'3. Rozpočet - štandard na...'!J30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81</v>
      </c>
      <c r="AR95" s="106"/>
      <c r="AS95" s="112">
        <v>0</v>
      </c>
      <c r="AT95" s="113">
        <f>ROUND(SUM(AV95:AW95),2)</f>
        <v>0</v>
      </c>
      <c r="AU95" s="114">
        <f>'3. Rozpočet - štandard na...'!P139</f>
        <v>0</v>
      </c>
      <c r="AV95" s="113">
        <f>'3. Rozpočet - štandard na...'!J33</f>
        <v>0</v>
      </c>
      <c r="AW95" s="113">
        <f>'3. Rozpočet - štandard na...'!J34</f>
        <v>0</v>
      </c>
      <c r="AX95" s="113">
        <f>'3. Rozpočet - štandard na...'!J35</f>
        <v>0</v>
      </c>
      <c r="AY95" s="113">
        <f>'3. Rozpočet - štandard na...'!J36</f>
        <v>0</v>
      </c>
      <c r="AZ95" s="113">
        <f>'3. Rozpočet - štandard na...'!F33</f>
        <v>0</v>
      </c>
      <c r="BA95" s="113">
        <f>'3. Rozpočet - štandard na...'!F34</f>
        <v>0</v>
      </c>
      <c r="BB95" s="113">
        <f>'3. Rozpočet - štandard na...'!F35</f>
        <v>0</v>
      </c>
      <c r="BC95" s="113">
        <f>'3. Rozpočet - štandard na...'!F36</f>
        <v>0</v>
      </c>
      <c r="BD95" s="115">
        <f>'3. Rozpočet - štandard na...'!F37</f>
        <v>0</v>
      </c>
      <c r="BE95" s="7"/>
      <c r="BT95" s="116" t="s">
        <v>82</v>
      </c>
      <c r="BV95" s="116" t="s">
        <v>76</v>
      </c>
      <c r="BW95" s="116" t="s">
        <v>83</v>
      </c>
      <c r="BX95" s="116" t="s">
        <v>4</v>
      </c>
      <c r="CL95" s="116" t="s">
        <v>1</v>
      </c>
      <c r="CM95" s="116" t="s">
        <v>74</v>
      </c>
    </row>
    <row r="96" s="2" customFormat="1" ht="30" customHeight="1">
      <c r="A96" s="34"/>
      <c r="B96" s="35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5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. Rozpočet - štandard n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74</v>
      </c>
    </row>
    <row r="4" s="1" customFormat="1" ht="24.96" customHeight="1">
      <c r="B4" s="18"/>
      <c r="D4" s="19" t="s">
        <v>84</v>
      </c>
      <c r="L4" s="18"/>
      <c r="M4" s="117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18" t="str">
        <f>'Rekapitulácia stavby'!K6</f>
        <v>Rekonštrukcia sociálnych zariadení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85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86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30. 1. 2025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9"/>
      <c r="B27" s="120"/>
      <c r="C27" s="119"/>
      <c r="D27" s="119"/>
      <c r="E27" s="32" t="s">
        <v>1</v>
      </c>
      <c r="F27" s="32"/>
      <c r="G27" s="32"/>
      <c r="H27" s="32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2" t="s">
        <v>34</v>
      </c>
      <c r="E30" s="34"/>
      <c r="F30" s="34"/>
      <c r="G30" s="34"/>
      <c r="H30" s="34"/>
      <c r="I30" s="34"/>
      <c r="J30" s="97">
        <f>ROUND(J139,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3" t="s">
        <v>38</v>
      </c>
      <c r="E33" s="41" t="s">
        <v>39</v>
      </c>
      <c r="F33" s="124">
        <f>ROUND((SUM(BE139:BE332)),  2)</f>
        <v>0</v>
      </c>
      <c r="G33" s="125"/>
      <c r="H33" s="125"/>
      <c r="I33" s="126">
        <v>0.23000000000000001</v>
      </c>
      <c r="J33" s="124">
        <f>ROUND(((SUM(BE139:BE332))*I33),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40</v>
      </c>
      <c r="F34" s="124">
        <f>ROUND((SUM(BF139:BF332)),  2)</f>
        <v>0</v>
      </c>
      <c r="G34" s="125"/>
      <c r="H34" s="125"/>
      <c r="I34" s="126">
        <v>0.23000000000000001</v>
      </c>
      <c r="J34" s="124">
        <f>ROUND(((SUM(BF139:BF332))*I34),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27">
        <f>ROUND((SUM(BG139:BG332)),  2)</f>
        <v>0</v>
      </c>
      <c r="G35" s="34"/>
      <c r="H35" s="34"/>
      <c r="I35" s="128">
        <v>0.23000000000000001</v>
      </c>
      <c r="J35" s="127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27">
        <f>ROUND((SUM(BH139:BH332)),  2)</f>
        <v>0</v>
      </c>
      <c r="G36" s="34"/>
      <c r="H36" s="34"/>
      <c r="I36" s="128">
        <v>0.23000000000000001</v>
      </c>
      <c r="J36" s="127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4">
        <f>ROUND((SUM(BI139:BI332)),  2)</f>
        <v>0</v>
      </c>
      <c r="G37" s="125"/>
      <c r="H37" s="125"/>
      <c r="I37" s="126">
        <v>0</v>
      </c>
      <c r="J37" s="124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9"/>
      <c r="D39" s="130" t="s">
        <v>44</v>
      </c>
      <c r="E39" s="82"/>
      <c r="F39" s="82"/>
      <c r="G39" s="131" t="s">
        <v>45</v>
      </c>
      <c r="H39" s="132" t="s">
        <v>46</v>
      </c>
      <c r="I39" s="82"/>
      <c r="J39" s="133">
        <f>SUM(J30:J37)</f>
        <v>0</v>
      </c>
      <c r="K39" s="134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49</v>
      </c>
      <c r="E61" s="37"/>
      <c r="F61" s="135" t="s">
        <v>50</v>
      </c>
      <c r="G61" s="59" t="s">
        <v>49</v>
      </c>
      <c r="H61" s="37"/>
      <c r="I61" s="37"/>
      <c r="J61" s="136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49</v>
      </c>
      <c r="E76" s="37"/>
      <c r="F76" s="135" t="s">
        <v>50</v>
      </c>
      <c r="G76" s="59" t="s">
        <v>49</v>
      </c>
      <c r="H76" s="37"/>
      <c r="I76" s="37"/>
      <c r="J76" s="136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87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8" t="str">
        <f>E7</f>
        <v>Rekonštrukcia sociálnych zariadení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85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3. Rozpočet - štandard na výšku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>Bratislava</v>
      </c>
      <c r="G89" s="34"/>
      <c r="H89" s="34"/>
      <c r="I89" s="28" t="s">
        <v>21</v>
      </c>
      <c r="J89" s="70" t="str">
        <f>IF(J12="","",J12)</f>
        <v>30. 1. 2025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ZŠ Marcelyho, Drieňoá 16, Bratislava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7" t="s">
        <v>88</v>
      </c>
      <c r="D94" s="129"/>
      <c r="E94" s="129"/>
      <c r="F94" s="129"/>
      <c r="G94" s="129"/>
      <c r="H94" s="129"/>
      <c r="I94" s="129"/>
      <c r="J94" s="138" t="s">
        <v>89</v>
      </c>
      <c r="K94" s="129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9" t="s">
        <v>90</v>
      </c>
      <c r="D96" s="34"/>
      <c r="E96" s="34"/>
      <c r="F96" s="34"/>
      <c r="G96" s="34"/>
      <c r="H96" s="34"/>
      <c r="I96" s="34"/>
      <c r="J96" s="97">
        <f>J139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91</v>
      </c>
    </row>
    <row r="97" s="9" customFormat="1" ht="24.96" customHeight="1">
      <c r="A97" s="9"/>
      <c r="B97" s="140"/>
      <c r="C97" s="9"/>
      <c r="D97" s="141" t="s">
        <v>92</v>
      </c>
      <c r="E97" s="142"/>
      <c r="F97" s="142"/>
      <c r="G97" s="142"/>
      <c r="H97" s="142"/>
      <c r="I97" s="142"/>
      <c r="J97" s="143">
        <f>J140</f>
        <v>0</v>
      </c>
      <c r="K97" s="9"/>
      <c r="L97" s="14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4"/>
      <c r="C98" s="10"/>
      <c r="D98" s="145" t="s">
        <v>93</v>
      </c>
      <c r="E98" s="146"/>
      <c r="F98" s="146"/>
      <c r="G98" s="146"/>
      <c r="H98" s="146"/>
      <c r="I98" s="146"/>
      <c r="J98" s="147">
        <f>J141</f>
        <v>0</v>
      </c>
      <c r="K98" s="10"/>
      <c r="L98" s="144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4"/>
      <c r="C99" s="10"/>
      <c r="D99" s="145" t="s">
        <v>94</v>
      </c>
      <c r="E99" s="146"/>
      <c r="F99" s="146"/>
      <c r="G99" s="146"/>
      <c r="H99" s="146"/>
      <c r="I99" s="146"/>
      <c r="J99" s="147">
        <f>J150</f>
        <v>0</v>
      </c>
      <c r="K99" s="10"/>
      <c r="L99" s="144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4"/>
      <c r="C100" s="10"/>
      <c r="D100" s="145" t="s">
        <v>95</v>
      </c>
      <c r="E100" s="146"/>
      <c r="F100" s="146"/>
      <c r="G100" s="146"/>
      <c r="H100" s="146"/>
      <c r="I100" s="146"/>
      <c r="J100" s="147">
        <f>J170</f>
        <v>0</v>
      </c>
      <c r="K100" s="10"/>
      <c r="L100" s="144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40"/>
      <c r="C101" s="9"/>
      <c r="D101" s="141" t="s">
        <v>96</v>
      </c>
      <c r="E101" s="142"/>
      <c r="F101" s="142"/>
      <c r="G101" s="142"/>
      <c r="H101" s="142"/>
      <c r="I101" s="142"/>
      <c r="J101" s="143">
        <f>J172</f>
        <v>0</v>
      </c>
      <c r="K101" s="9"/>
      <c r="L101" s="14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44"/>
      <c r="C102" s="10"/>
      <c r="D102" s="145" t="s">
        <v>97</v>
      </c>
      <c r="E102" s="146"/>
      <c r="F102" s="146"/>
      <c r="G102" s="146"/>
      <c r="H102" s="146"/>
      <c r="I102" s="146"/>
      <c r="J102" s="147">
        <f>J173</f>
        <v>0</v>
      </c>
      <c r="K102" s="10"/>
      <c r="L102" s="144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4"/>
      <c r="C103" s="10"/>
      <c r="D103" s="145" t="s">
        <v>98</v>
      </c>
      <c r="E103" s="146"/>
      <c r="F103" s="146"/>
      <c r="G103" s="146"/>
      <c r="H103" s="146"/>
      <c r="I103" s="146"/>
      <c r="J103" s="147">
        <f>J177</f>
        <v>0</v>
      </c>
      <c r="K103" s="10"/>
      <c r="L103" s="144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4"/>
      <c r="C104" s="10"/>
      <c r="D104" s="145" t="s">
        <v>99</v>
      </c>
      <c r="E104" s="146"/>
      <c r="F104" s="146"/>
      <c r="G104" s="146"/>
      <c r="H104" s="146"/>
      <c r="I104" s="146"/>
      <c r="J104" s="147">
        <f>J194</f>
        <v>0</v>
      </c>
      <c r="K104" s="10"/>
      <c r="L104" s="144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4"/>
      <c r="C105" s="10"/>
      <c r="D105" s="145" t="s">
        <v>100</v>
      </c>
      <c r="E105" s="146"/>
      <c r="F105" s="146"/>
      <c r="G105" s="146"/>
      <c r="H105" s="146"/>
      <c r="I105" s="146"/>
      <c r="J105" s="147">
        <f>J214</f>
        <v>0</v>
      </c>
      <c r="K105" s="10"/>
      <c r="L105" s="144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4"/>
      <c r="C106" s="10"/>
      <c r="D106" s="145" t="s">
        <v>101</v>
      </c>
      <c r="E106" s="146"/>
      <c r="F106" s="146"/>
      <c r="G106" s="146"/>
      <c r="H106" s="146"/>
      <c r="I106" s="146"/>
      <c r="J106" s="147">
        <f>J245</f>
        <v>0</v>
      </c>
      <c r="K106" s="10"/>
      <c r="L106" s="144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4"/>
      <c r="C107" s="10"/>
      <c r="D107" s="145" t="s">
        <v>102</v>
      </c>
      <c r="E107" s="146"/>
      <c r="F107" s="146"/>
      <c r="G107" s="146"/>
      <c r="H107" s="146"/>
      <c r="I107" s="146"/>
      <c r="J107" s="147">
        <f>J251</f>
        <v>0</v>
      </c>
      <c r="K107" s="10"/>
      <c r="L107" s="144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4"/>
      <c r="C108" s="10"/>
      <c r="D108" s="145" t="s">
        <v>103</v>
      </c>
      <c r="E108" s="146"/>
      <c r="F108" s="146"/>
      <c r="G108" s="146"/>
      <c r="H108" s="146"/>
      <c r="I108" s="146"/>
      <c r="J108" s="147">
        <f>J262</f>
        <v>0</v>
      </c>
      <c r="K108" s="10"/>
      <c r="L108" s="144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4"/>
      <c r="C109" s="10"/>
      <c r="D109" s="145" t="s">
        <v>104</v>
      </c>
      <c r="E109" s="146"/>
      <c r="F109" s="146"/>
      <c r="G109" s="146"/>
      <c r="H109" s="146"/>
      <c r="I109" s="146"/>
      <c r="J109" s="147">
        <f>J272</f>
        <v>0</v>
      </c>
      <c r="K109" s="10"/>
      <c r="L109" s="144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4"/>
      <c r="C110" s="10"/>
      <c r="D110" s="145" t="s">
        <v>105</v>
      </c>
      <c r="E110" s="146"/>
      <c r="F110" s="146"/>
      <c r="G110" s="146"/>
      <c r="H110" s="146"/>
      <c r="I110" s="146"/>
      <c r="J110" s="147">
        <f>J277</f>
        <v>0</v>
      </c>
      <c r="K110" s="10"/>
      <c r="L110" s="144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4"/>
      <c r="C111" s="10"/>
      <c r="D111" s="145" t="s">
        <v>106</v>
      </c>
      <c r="E111" s="146"/>
      <c r="F111" s="146"/>
      <c r="G111" s="146"/>
      <c r="H111" s="146"/>
      <c r="I111" s="146"/>
      <c r="J111" s="147">
        <f>J282</f>
        <v>0</v>
      </c>
      <c r="K111" s="10"/>
      <c r="L111" s="144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4"/>
      <c r="C112" s="10"/>
      <c r="D112" s="145" t="s">
        <v>107</v>
      </c>
      <c r="E112" s="146"/>
      <c r="F112" s="146"/>
      <c r="G112" s="146"/>
      <c r="H112" s="146"/>
      <c r="I112" s="146"/>
      <c r="J112" s="147">
        <f>J284</f>
        <v>0</v>
      </c>
      <c r="K112" s="10"/>
      <c r="L112" s="144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4"/>
      <c r="C113" s="10"/>
      <c r="D113" s="145" t="s">
        <v>108</v>
      </c>
      <c r="E113" s="146"/>
      <c r="F113" s="146"/>
      <c r="G113" s="146"/>
      <c r="H113" s="146"/>
      <c r="I113" s="146"/>
      <c r="J113" s="147">
        <f>J288</f>
        <v>0</v>
      </c>
      <c r="K113" s="10"/>
      <c r="L113" s="144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9.92" customHeight="1">
      <c r="A114" s="10"/>
      <c r="B114" s="144"/>
      <c r="C114" s="10"/>
      <c r="D114" s="145" t="s">
        <v>109</v>
      </c>
      <c r="E114" s="146"/>
      <c r="F114" s="146"/>
      <c r="G114" s="146"/>
      <c r="H114" s="146"/>
      <c r="I114" s="146"/>
      <c r="J114" s="147">
        <f>J298</f>
        <v>0</v>
      </c>
      <c r="K114" s="10"/>
      <c r="L114" s="144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9.92" customHeight="1">
      <c r="A115" s="10"/>
      <c r="B115" s="144"/>
      <c r="C115" s="10"/>
      <c r="D115" s="145" t="s">
        <v>110</v>
      </c>
      <c r="E115" s="146"/>
      <c r="F115" s="146"/>
      <c r="G115" s="146"/>
      <c r="H115" s="146"/>
      <c r="I115" s="146"/>
      <c r="J115" s="147">
        <f>J301</f>
        <v>0</v>
      </c>
      <c r="K115" s="10"/>
      <c r="L115" s="144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9" customFormat="1" ht="24.96" customHeight="1">
      <c r="A116" s="9"/>
      <c r="B116" s="140"/>
      <c r="C116" s="9"/>
      <c r="D116" s="141" t="s">
        <v>111</v>
      </c>
      <c r="E116" s="142"/>
      <c r="F116" s="142"/>
      <c r="G116" s="142"/>
      <c r="H116" s="142"/>
      <c r="I116" s="142"/>
      <c r="J116" s="143">
        <f>J306</f>
        <v>0</v>
      </c>
      <c r="K116" s="9"/>
      <c r="L116" s="140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="10" customFormat="1" ht="19.92" customHeight="1">
      <c r="A117" s="10"/>
      <c r="B117" s="144"/>
      <c r="C117" s="10"/>
      <c r="D117" s="145" t="s">
        <v>112</v>
      </c>
      <c r="E117" s="146"/>
      <c r="F117" s="146"/>
      <c r="G117" s="146"/>
      <c r="H117" s="146"/>
      <c r="I117" s="146"/>
      <c r="J117" s="147">
        <f>J307</f>
        <v>0</v>
      </c>
      <c r="K117" s="10"/>
      <c r="L117" s="144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9" customFormat="1" ht="24.96" customHeight="1">
      <c r="A118" s="9"/>
      <c r="B118" s="140"/>
      <c r="C118" s="9"/>
      <c r="D118" s="141" t="s">
        <v>113</v>
      </c>
      <c r="E118" s="142"/>
      <c r="F118" s="142"/>
      <c r="G118" s="142"/>
      <c r="H118" s="142"/>
      <c r="I118" s="142"/>
      <c r="J118" s="143">
        <f>J329</f>
        <v>0</v>
      </c>
      <c r="K118" s="9"/>
      <c r="L118" s="140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="9" customFormat="1" ht="24.96" customHeight="1">
      <c r="A119" s="9"/>
      <c r="B119" s="140"/>
      <c r="C119" s="9"/>
      <c r="D119" s="141" t="s">
        <v>114</v>
      </c>
      <c r="E119" s="142"/>
      <c r="F119" s="142"/>
      <c r="G119" s="142"/>
      <c r="H119" s="142"/>
      <c r="I119" s="142"/>
      <c r="J119" s="143">
        <f>J331</f>
        <v>0</v>
      </c>
      <c r="K119" s="9"/>
      <c r="L119" s="140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="2" customFormat="1" ht="21.84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61"/>
      <c r="C121" s="62"/>
      <c r="D121" s="62"/>
      <c r="E121" s="62"/>
      <c r="F121" s="62"/>
      <c r="G121" s="62"/>
      <c r="H121" s="62"/>
      <c r="I121" s="62"/>
      <c r="J121" s="62"/>
      <c r="K121" s="62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5" s="2" customFormat="1" ht="6.96" customHeight="1">
      <c r="A125" s="34"/>
      <c r="B125" s="63"/>
      <c r="C125" s="64"/>
      <c r="D125" s="64"/>
      <c r="E125" s="64"/>
      <c r="F125" s="64"/>
      <c r="G125" s="64"/>
      <c r="H125" s="64"/>
      <c r="I125" s="64"/>
      <c r="J125" s="64"/>
      <c r="K125" s="6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24.96" customHeight="1">
      <c r="A126" s="34"/>
      <c r="B126" s="35"/>
      <c r="C126" s="19" t="s">
        <v>115</v>
      </c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6.96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12" customHeight="1">
      <c r="A128" s="34"/>
      <c r="B128" s="35"/>
      <c r="C128" s="28" t="s">
        <v>15</v>
      </c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6.5" customHeight="1">
      <c r="A129" s="34"/>
      <c r="B129" s="35"/>
      <c r="C129" s="34"/>
      <c r="D129" s="34"/>
      <c r="E129" s="118" t="str">
        <f>E7</f>
        <v>Rekonštrukcia sociálnych zariadení</v>
      </c>
      <c r="F129" s="28"/>
      <c r="G129" s="28"/>
      <c r="H129" s="28"/>
      <c r="I129" s="34"/>
      <c r="J129" s="34"/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2" customHeight="1">
      <c r="A130" s="34"/>
      <c r="B130" s="35"/>
      <c r="C130" s="28" t="s">
        <v>85</v>
      </c>
      <c r="D130" s="34"/>
      <c r="E130" s="34"/>
      <c r="F130" s="34"/>
      <c r="G130" s="34"/>
      <c r="H130" s="34"/>
      <c r="I130" s="34"/>
      <c r="J130" s="34"/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6.5" customHeight="1">
      <c r="A131" s="34"/>
      <c r="B131" s="35"/>
      <c r="C131" s="34"/>
      <c r="D131" s="34"/>
      <c r="E131" s="68" t="str">
        <f>E9</f>
        <v>3. Rozpočet - štandard na výšku</v>
      </c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2" customFormat="1" ht="6.96" customHeight="1">
      <c r="A132" s="34"/>
      <c r="B132" s="35"/>
      <c r="C132" s="34"/>
      <c r="D132" s="34"/>
      <c r="E132" s="34"/>
      <c r="F132" s="34"/>
      <c r="G132" s="34"/>
      <c r="H132" s="34"/>
      <c r="I132" s="34"/>
      <c r="J132" s="34"/>
      <c r="K132" s="34"/>
      <c r="L132" s="56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</row>
    <row r="133" s="2" customFormat="1" ht="12" customHeight="1">
      <c r="A133" s="34"/>
      <c r="B133" s="35"/>
      <c r="C133" s="28" t="s">
        <v>19</v>
      </c>
      <c r="D133" s="34"/>
      <c r="E133" s="34"/>
      <c r="F133" s="23" t="str">
        <f>F12</f>
        <v>Bratislava</v>
      </c>
      <c r="G133" s="34"/>
      <c r="H133" s="34"/>
      <c r="I133" s="28" t="s">
        <v>21</v>
      </c>
      <c r="J133" s="70" t="str">
        <f>IF(J12="","",J12)</f>
        <v>30. 1. 2025</v>
      </c>
      <c r="K133" s="34"/>
      <c r="L133" s="56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  <row r="134" s="2" customFormat="1" ht="6.96" customHeight="1">
      <c r="A134" s="34"/>
      <c r="B134" s="35"/>
      <c r="C134" s="34"/>
      <c r="D134" s="34"/>
      <c r="E134" s="34"/>
      <c r="F134" s="34"/>
      <c r="G134" s="34"/>
      <c r="H134" s="34"/>
      <c r="I134" s="34"/>
      <c r="J134" s="34"/>
      <c r="K134" s="34"/>
      <c r="L134" s="56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  <row r="135" s="2" customFormat="1" ht="15.15" customHeight="1">
      <c r="A135" s="34"/>
      <c r="B135" s="35"/>
      <c r="C135" s="28" t="s">
        <v>23</v>
      </c>
      <c r="D135" s="34"/>
      <c r="E135" s="34"/>
      <c r="F135" s="23" t="str">
        <f>E15</f>
        <v>ZŠ Marcelyho, Drieňoá 16, Bratislava</v>
      </c>
      <c r="G135" s="34"/>
      <c r="H135" s="34"/>
      <c r="I135" s="28" t="s">
        <v>29</v>
      </c>
      <c r="J135" s="32" t="str">
        <f>E21</f>
        <v xml:space="preserve"> </v>
      </c>
      <c r="K135" s="34"/>
      <c r="L135" s="56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</row>
    <row r="136" s="2" customFormat="1" ht="15.15" customHeight="1">
      <c r="A136" s="34"/>
      <c r="B136" s="35"/>
      <c r="C136" s="28" t="s">
        <v>27</v>
      </c>
      <c r="D136" s="34"/>
      <c r="E136" s="34"/>
      <c r="F136" s="23" t="str">
        <f>IF(E18="","",E18)</f>
        <v>Vyplň údaj</v>
      </c>
      <c r="G136" s="34"/>
      <c r="H136" s="34"/>
      <c r="I136" s="28" t="s">
        <v>32</v>
      </c>
      <c r="J136" s="32" t="str">
        <f>E24</f>
        <v xml:space="preserve"> </v>
      </c>
      <c r="K136" s="34"/>
      <c r="L136" s="5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</row>
    <row r="137" s="2" customFormat="1" ht="10.32" customHeight="1">
      <c r="A137" s="34"/>
      <c r="B137" s="35"/>
      <c r="C137" s="34"/>
      <c r="D137" s="34"/>
      <c r="E137" s="34"/>
      <c r="F137" s="34"/>
      <c r="G137" s="34"/>
      <c r="H137" s="34"/>
      <c r="I137" s="34"/>
      <c r="J137" s="34"/>
      <c r="K137" s="34"/>
      <c r="L137" s="56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</row>
    <row r="138" s="11" customFormat="1" ht="29.28" customHeight="1">
      <c r="A138" s="148"/>
      <c r="B138" s="149"/>
      <c r="C138" s="150" t="s">
        <v>116</v>
      </c>
      <c r="D138" s="151" t="s">
        <v>59</v>
      </c>
      <c r="E138" s="151" t="s">
        <v>55</v>
      </c>
      <c r="F138" s="151" t="s">
        <v>56</v>
      </c>
      <c r="G138" s="151" t="s">
        <v>117</v>
      </c>
      <c r="H138" s="151" t="s">
        <v>118</v>
      </c>
      <c r="I138" s="151" t="s">
        <v>119</v>
      </c>
      <c r="J138" s="152" t="s">
        <v>89</v>
      </c>
      <c r="K138" s="153" t="s">
        <v>120</v>
      </c>
      <c r="L138" s="154"/>
      <c r="M138" s="87" t="s">
        <v>1</v>
      </c>
      <c r="N138" s="88" t="s">
        <v>38</v>
      </c>
      <c r="O138" s="88" t="s">
        <v>121</v>
      </c>
      <c r="P138" s="88" t="s">
        <v>122</v>
      </c>
      <c r="Q138" s="88" t="s">
        <v>123</v>
      </c>
      <c r="R138" s="88" t="s">
        <v>124</v>
      </c>
      <c r="S138" s="88" t="s">
        <v>125</v>
      </c>
      <c r="T138" s="89" t="s">
        <v>126</v>
      </c>
      <c r="U138" s="148"/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</row>
    <row r="139" s="2" customFormat="1" ht="22.8" customHeight="1">
      <c r="A139" s="34"/>
      <c r="B139" s="35"/>
      <c r="C139" s="94" t="s">
        <v>90</v>
      </c>
      <c r="D139" s="34"/>
      <c r="E139" s="34"/>
      <c r="F139" s="34"/>
      <c r="G139" s="34"/>
      <c r="H139" s="34"/>
      <c r="I139" s="34"/>
      <c r="J139" s="155">
        <f>BK139</f>
        <v>0</v>
      </c>
      <c r="K139" s="34"/>
      <c r="L139" s="35"/>
      <c r="M139" s="90"/>
      <c r="N139" s="74"/>
      <c r="O139" s="91"/>
      <c r="P139" s="156">
        <f>P140+P172+P306+P329+P331</f>
        <v>0</v>
      </c>
      <c r="Q139" s="91"/>
      <c r="R139" s="156">
        <f>R140+R172+R306+R329+R331</f>
        <v>7.9654542530080006</v>
      </c>
      <c r="S139" s="91"/>
      <c r="T139" s="157">
        <f>T140+T172+T306+T329+T331</f>
        <v>22.623487450000002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T139" s="15" t="s">
        <v>73</v>
      </c>
      <c r="AU139" s="15" t="s">
        <v>91</v>
      </c>
      <c r="BK139" s="158">
        <f>BK140+BK172+BK306+BK329+BK331</f>
        <v>0</v>
      </c>
    </row>
    <row r="140" s="12" customFormat="1" ht="25.92" customHeight="1">
      <c r="A140" s="12"/>
      <c r="B140" s="159"/>
      <c r="C140" s="12"/>
      <c r="D140" s="160" t="s">
        <v>73</v>
      </c>
      <c r="E140" s="161" t="s">
        <v>127</v>
      </c>
      <c r="F140" s="161" t="s">
        <v>128</v>
      </c>
      <c r="G140" s="12"/>
      <c r="H140" s="12"/>
      <c r="I140" s="162"/>
      <c r="J140" s="163">
        <f>BK140</f>
        <v>0</v>
      </c>
      <c r="K140" s="12"/>
      <c r="L140" s="159"/>
      <c r="M140" s="164"/>
      <c r="N140" s="165"/>
      <c r="O140" s="165"/>
      <c r="P140" s="166">
        <f>P141+P150+P170</f>
        <v>0</v>
      </c>
      <c r="Q140" s="165"/>
      <c r="R140" s="166">
        <f>R141+R150+R170</f>
        <v>5.5448334025000001</v>
      </c>
      <c r="S140" s="165"/>
      <c r="T140" s="167">
        <f>T141+T150+T170</f>
        <v>22.142060000000001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60" t="s">
        <v>82</v>
      </c>
      <c r="AT140" s="168" t="s">
        <v>73</v>
      </c>
      <c r="AU140" s="168" t="s">
        <v>74</v>
      </c>
      <c r="AY140" s="160" t="s">
        <v>129</v>
      </c>
      <c r="BK140" s="169">
        <f>BK141+BK150+BK170</f>
        <v>0</v>
      </c>
    </row>
    <row r="141" s="12" customFormat="1" ht="22.8" customHeight="1">
      <c r="A141" s="12"/>
      <c r="B141" s="159"/>
      <c r="C141" s="12"/>
      <c r="D141" s="160" t="s">
        <v>73</v>
      </c>
      <c r="E141" s="170" t="s">
        <v>130</v>
      </c>
      <c r="F141" s="170" t="s">
        <v>131</v>
      </c>
      <c r="G141" s="12"/>
      <c r="H141" s="12"/>
      <c r="I141" s="162"/>
      <c r="J141" s="171">
        <f>BK141</f>
        <v>0</v>
      </c>
      <c r="K141" s="12"/>
      <c r="L141" s="159"/>
      <c r="M141" s="164"/>
      <c r="N141" s="165"/>
      <c r="O141" s="165"/>
      <c r="P141" s="166">
        <f>SUM(P142:P149)</f>
        <v>0</v>
      </c>
      <c r="Q141" s="165"/>
      <c r="R141" s="166">
        <f>SUM(R142:R149)</f>
        <v>5.5443070900000002</v>
      </c>
      <c r="S141" s="165"/>
      <c r="T141" s="167">
        <f>SUM(T142:T149)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160" t="s">
        <v>82</v>
      </c>
      <c r="AT141" s="168" t="s">
        <v>73</v>
      </c>
      <c r="AU141" s="168" t="s">
        <v>82</v>
      </c>
      <c r="AY141" s="160" t="s">
        <v>129</v>
      </c>
      <c r="BK141" s="169">
        <f>SUM(BK142:BK149)</f>
        <v>0</v>
      </c>
    </row>
    <row r="142" s="2" customFormat="1" ht="24.15" customHeight="1">
      <c r="A142" s="34"/>
      <c r="B142" s="172"/>
      <c r="C142" s="173" t="s">
        <v>132</v>
      </c>
      <c r="D142" s="173" t="s">
        <v>133</v>
      </c>
      <c r="E142" s="174" t="s">
        <v>134</v>
      </c>
      <c r="F142" s="175" t="s">
        <v>135</v>
      </c>
      <c r="G142" s="176" t="s">
        <v>136</v>
      </c>
      <c r="H142" s="177">
        <v>4</v>
      </c>
      <c r="I142" s="178"/>
      <c r="J142" s="179">
        <f>ROUND(I142*H142,2)</f>
        <v>0</v>
      </c>
      <c r="K142" s="180"/>
      <c r="L142" s="35"/>
      <c r="M142" s="181" t="s">
        <v>1</v>
      </c>
      <c r="N142" s="182" t="s">
        <v>40</v>
      </c>
      <c r="O142" s="78"/>
      <c r="P142" s="183">
        <f>O142*H142</f>
        <v>0</v>
      </c>
      <c r="Q142" s="183">
        <v>0.075520000000000004</v>
      </c>
      <c r="R142" s="183">
        <f>Q142*H142</f>
        <v>0.30208000000000002</v>
      </c>
      <c r="S142" s="183">
        <v>0</v>
      </c>
      <c r="T142" s="184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5" t="s">
        <v>137</v>
      </c>
      <c r="AT142" s="185" t="s">
        <v>133</v>
      </c>
      <c r="AU142" s="185" t="s">
        <v>138</v>
      </c>
      <c r="AY142" s="15" t="s">
        <v>129</v>
      </c>
      <c r="BE142" s="186">
        <f>IF(N142="základná",J142,0)</f>
        <v>0</v>
      </c>
      <c r="BF142" s="186">
        <f>IF(N142="znížená",J142,0)</f>
        <v>0</v>
      </c>
      <c r="BG142" s="186">
        <f>IF(N142="zákl. prenesená",J142,0)</f>
        <v>0</v>
      </c>
      <c r="BH142" s="186">
        <f>IF(N142="zníž. prenesená",J142,0)</f>
        <v>0</v>
      </c>
      <c r="BI142" s="186">
        <f>IF(N142="nulová",J142,0)</f>
        <v>0</v>
      </c>
      <c r="BJ142" s="15" t="s">
        <v>138</v>
      </c>
      <c r="BK142" s="186">
        <f>ROUND(I142*H142,2)</f>
        <v>0</v>
      </c>
      <c r="BL142" s="15" t="s">
        <v>137</v>
      </c>
      <c r="BM142" s="185" t="s">
        <v>139</v>
      </c>
    </row>
    <row r="143" s="2" customFormat="1" ht="24.15" customHeight="1">
      <c r="A143" s="34"/>
      <c r="B143" s="172"/>
      <c r="C143" s="173" t="s">
        <v>82</v>
      </c>
      <c r="D143" s="173" t="s">
        <v>133</v>
      </c>
      <c r="E143" s="174" t="s">
        <v>140</v>
      </c>
      <c r="F143" s="175" t="s">
        <v>141</v>
      </c>
      <c r="G143" s="176" t="s">
        <v>136</v>
      </c>
      <c r="H143" s="177">
        <v>2.5</v>
      </c>
      <c r="I143" s="178"/>
      <c r="J143" s="179">
        <f>ROUND(I143*H143,2)</f>
        <v>0</v>
      </c>
      <c r="K143" s="180"/>
      <c r="L143" s="35"/>
      <c r="M143" s="181" t="s">
        <v>1</v>
      </c>
      <c r="N143" s="182" t="s">
        <v>40</v>
      </c>
      <c r="O143" s="78"/>
      <c r="P143" s="183">
        <f>O143*H143</f>
        <v>0</v>
      </c>
      <c r="Q143" s="183">
        <v>0.035872000000000001</v>
      </c>
      <c r="R143" s="183">
        <f>Q143*H143</f>
        <v>0.08968000000000001</v>
      </c>
      <c r="S143" s="183">
        <v>0</v>
      </c>
      <c r="T143" s="184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5" t="s">
        <v>137</v>
      </c>
      <c r="AT143" s="185" t="s">
        <v>133</v>
      </c>
      <c r="AU143" s="185" t="s">
        <v>138</v>
      </c>
      <c r="AY143" s="15" t="s">
        <v>129</v>
      </c>
      <c r="BE143" s="186">
        <f>IF(N143="základná",J143,0)</f>
        <v>0</v>
      </c>
      <c r="BF143" s="186">
        <f>IF(N143="znížená",J143,0)</f>
        <v>0</v>
      </c>
      <c r="BG143" s="186">
        <f>IF(N143="zákl. prenesená",J143,0)</f>
        <v>0</v>
      </c>
      <c r="BH143" s="186">
        <f>IF(N143="zníž. prenesená",J143,0)</f>
        <v>0</v>
      </c>
      <c r="BI143" s="186">
        <f>IF(N143="nulová",J143,0)</f>
        <v>0</v>
      </c>
      <c r="BJ143" s="15" t="s">
        <v>138</v>
      </c>
      <c r="BK143" s="186">
        <f>ROUND(I143*H143,2)</f>
        <v>0</v>
      </c>
      <c r="BL143" s="15" t="s">
        <v>137</v>
      </c>
      <c r="BM143" s="185" t="s">
        <v>138</v>
      </c>
    </row>
    <row r="144" s="2" customFormat="1" ht="24.15" customHeight="1">
      <c r="A144" s="34"/>
      <c r="B144" s="172"/>
      <c r="C144" s="173" t="s">
        <v>138</v>
      </c>
      <c r="D144" s="173" t="s">
        <v>133</v>
      </c>
      <c r="E144" s="174" t="s">
        <v>142</v>
      </c>
      <c r="F144" s="175" t="s">
        <v>143</v>
      </c>
      <c r="G144" s="176" t="s">
        <v>136</v>
      </c>
      <c r="H144" s="177">
        <v>55.460000000000001</v>
      </c>
      <c r="I144" s="178"/>
      <c r="J144" s="179">
        <f>ROUND(I144*H144,2)</f>
        <v>0</v>
      </c>
      <c r="K144" s="180"/>
      <c r="L144" s="35"/>
      <c r="M144" s="181" t="s">
        <v>1</v>
      </c>
      <c r="N144" s="182" t="s">
        <v>40</v>
      </c>
      <c r="O144" s="78"/>
      <c r="P144" s="183">
        <f>O144*H144</f>
        <v>0</v>
      </c>
      <c r="Q144" s="183">
        <v>0.00020000000000000001</v>
      </c>
      <c r="R144" s="183">
        <f>Q144*H144</f>
        <v>0.011092000000000001</v>
      </c>
      <c r="S144" s="183">
        <v>0</v>
      </c>
      <c r="T144" s="184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5" t="s">
        <v>137</v>
      </c>
      <c r="AT144" s="185" t="s">
        <v>133</v>
      </c>
      <c r="AU144" s="185" t="s">
        <v>138</v>
      </c>
      <c r="AY144" s="15" t="s">
        <v>129</v>
      </c>
      <c r="BE144" s="186">
        <f>IF(N144="základná",J144,0)</f>
        <v>0</v>
      </c>
      <c r="BF144" s="186">
        <f>IF(N144="znížená",J144,0)</f>
        <v>0</v>
      </c>
      <c r="BG144" s="186">
        <f>IF(N144="zákl. prenesená",J144,0)</f>
        <v>0</v>
      </c>
      <c r="BH144" s="186">
        <f>IF(N144="zníž. prenesená",J144,0)</f>
        <v>0</v>
      </c>
      <c r="BI144" s="186">
        <f>IF(N144="nulová",J144,0)</f>
        <v>0</v>
      </c>
      <c r="BJ144" s="15" t="s">
        <v>138</v>
      </c>
      <c r="BK144" s="186">
        <f>ROUND(I144*H144,2)</f>
        <v>0</v>
      </c>
      <c r="BL144" s="15" t="s">
        <v>137</v>
      </c>
      <c r="BM144" s="185" t="s">
        <v>137</v>
      </c>
    </row>
    <row r="145" s="2" customFormat="1" ht="24.15" customHeight="1">
      <c r="A145" s="34"/>
      <c r="B145" s="172"/>
      <c r="C145" s="173" t="s">
        <v>144</v>
      </c>
      <c r="D145" s="173" t="s">
        <v>133</v>
      </c>
      <c r="E145" s="174" t="s">
        <v>145</v>
      </c>
      <c r="F145" s="175" t="s">
        <v>146</v>
      </c>
      <c r="G145" s="176" t="s">
        <v>136</v>
      </c>
      <c r="H145" s="177">
        <v>55.460000000000001</v>
      </c>
      <c r="I145" s="178"/>
      <c r="J145" s="179">
        <f>ROUND(I145*H145,2)</f>
        <v>0</v>
      </c>
      <c r="K145" s="180"/>
      <c r="L145" s="35"/>
      <c r="M145" s="181" t="s">
        <v>1</v>
      </c>
      <c r="N145" s="182" t="s">
        <v>40</v>
      </c>
      <c r="O145" s="78"/>
      <c r="P145" s="183">
        <f>O145*H145</f>
        <v>0</v>
      </c>
      <c r="Q145" s="183">
        <v>0.0051539999999999997</v>
      </c>
      <c r="R145" s="183">
        <f>Q145*H145</f>
        <v>0.28584083999999998</v>
      </c>
      <c r="S145" s="183">
        <v>0</v>
      </c>
      <c r="T145" s="184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5" t="s">
        <v>137</v>
      </c>
      <c r="AT145" s="185" t="s">
        <v>133</v>
      </c>
      <c r="AU145" s="185" t="s">
        <v>138</v>
      </c>
      <c r="AY145" s="15" t="s">
        <v>129</v>
      </c>
      <c r="BE145" s="186">
        <f>IF(N145="základná",J145,0)</f>
        <v>0</v>
      </c>
      <c r="BF145" s="186">
        <f>IF(N145="znížená",J145,0)</f>
        <v>0</v>
      </c>
      <c r="BG145" s="186">
        <f>IF(N145="zákl. prenesená",J145,0)</f>
        <v>0</v>
      </c>
      <c r="BH145" s="186">
        <f>IF(N145="zníž. prenesená",J145,0)</f>
        <v>0</v>
      </c>
      <c r="BI145" s="186">
        <f>IF(N145="nulová",J145,0)</f>
        <v>0</v>
      </c>
      <c r="BJ145" s="15" t="s">
        <v>138</v>
      </c>
      <c r="BK145" s="186">
        <f>ROUND(I145*H145,2)</f>
        <v>0</v>
      </c>
      <c r="BL145" s="15" t="s">
        <v>137</v>
      </c>
      <c r="BM145" s="185" t="s">
        <v>130</v>
      </c>
    </row>
    <row r="146" s="2" customFormat="1" ht="33" customHeight="1">
      <c r="A146" s="34"/>
      <c r="B146" s="172"/>
      <c r="C146" s="173" t="s">
        <v>147</v>
      </c>
      <c r="D146" s="173" t="s">
        <v>133</v>
      </c>
      <c r="E146" s="174" t="s">
        <v>148</v>
      </c>
      <c r="F146" s="175" t="s">
        <v>149</v>
      </c>
      <c r="G146" s="176" t="s">
        <v>150</v>
      </c>
      <c r="H146" s="177">
        <v>0.48899999999999999</v>
      </c>
      <c r="I146" s="178"/>
      <c r="J146" s="179">
        <f>ROUND(I146*H146,2)</f>
        <v>0</v>
      </c>
      <c r="K146" s="180"/>
      <c r="L146" s="35"/>
      <c r="M146" s="181" t="s">
        <v>1</v>
      </c>
      <c r="N146" s="182" t="s">
        <v>40</v>
      </c>
      <c r="O146" s="78"/>
      <c r="P146" s="183">
        <f>O146*H146</f>
        <v>0</v>
      </c>
      <c r="Q146" s="183">
        <v>2.0952500000000001</v>
      </c>
      <c r="R146" s="183">
        <f>Q146*H146</f>
        <v>1.0245772500000001</v>
      </c>
      <c r="S146" s="183">
        <v>0</v>
      </c>
      <c r="T146" s="184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5" t="s">
        <v>137</v>
      </c>
      <c r="AT146" s="185" t="s">
        <v>133</v>
      </c>
      <c r="AU146" s="185" t="s">
        <v>138</v>
      </c>
      <c r="AY146" s="15" t="s">
        <v>129</v>
      </c>
      <c r="BE146" s="186">
        <f>IF(N146="základná",J146,0)</f>
        <v>0</v>
      </c>
      <c r="BF146" s="186">
        <f>IF(N146="znížená",J146,0)</f>
        <v>0</v>
      </c>
      <c r="BG146" s="186">
        <f>IF(N146="zákl. prenesená",J146,0)</f>
        <v>0</v>
      </c>
      <c r="BH146" s="186">
        <f>IF(N146="zníž. prenesená",J146,0)</f>
        <v>0</v>
      </c>
      <c r="BI146" s="186">
        <f>IF(N146="nulová",J146,0)</f>
        <v>0</v>
      </c>
      <c r="BJ146" s="15" t="s">
        <v>138</v>
      </c>
      <c r="BK146" s="186">
        <f>ROUND(I146*H146,2)</f>
        <v>0</v>
      </c>
      <c r="BL146" s="15" t="s">
        <v>137</v>
      </c>
      <c r="BM146" s="185" t="s">
        <v>151</v>
      </c>
    </row>
    <row r="147" s="2" customFormat="1" ht="24.15" customHeight="1">
      <c r="A147" s="34"/>
      <c r="B147" s="172"/>
      <c r="C147" s="173" t="s">
        <v>137</v>
      </c>
      <c r="D147" s="173" t="s">
        <v>133</v>
      </c>
      <c r="E147" s="174" t="s">
        <v>152</v>
      </c>
      <c r="F147" s="175" t="s">
        <v>153</v>
      </c>
      <c r="G147" s="176" t="s">
        <v>136</v>
      </c>
      <c r="H147" s="177">
        <v>32.5</v>
      </c>
      <c r="I147" s="178"/>
      <c r="J147" s="179">
        <f>ROUND(I147*H147,2)</f>
        <v>0</v>
      </c>
      <c r="K147" s="180"/>
      <c r="L147" s="35"/>
      <c r="M147" s="181" t="s">
        <v>1</v>
      </c>
      <c r="N147" s="182" t="s">
        <v>40</v>
      </c>
      <c r="O147" s="78"/>
      <c r="P147" s="183">
        <f>O147*H147</f>
        <v>0</v>
      </c>
      <c r="Q147" s="183">
        <v>0</v>
      </c>
      <c r="R147" s="183">
        <f>Q147*H147</f>
        <v>0</v>
      </c>
      <c r="S147" s="183">
        <v>0</v>
      </c>
      <c r="T147" s="184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5" t="s">
        <v>137</v>
      </c>
      <c r="AT147" s="185" t="s">
        <v>133</v>
      </c>
      <c r="AU147" s="185" t="s">
        <v>138</v>
      </c>
      <c r="AY147" s="15" t="s">
        <v>129</v>
      </c>
      <c r="BE147" s="186">
        <f>IF(N147="základná",J147,0)</f>
        <v>0</v>
      </c>
      <c r="BF147" s="186">
        <f>IF(N147="znížená",J147,0)</f>
        <v>0</v>
      </c>
      <c r="BG147" s="186">
        <f>IF(N147="zákl. prenesená",J147,0)</f>
        <v>0</v>
      </c>
      <c r="BH147" s="186">
        <f>IF(N147="zníž. prenesená",J147,0)</f>
        <v>0</v>
      </c>
      <c r="BI147" s="186">
        <f>IF(N147="nulová",J147,0)</f>
        <v>0</v>
      </c>
      <c r="BJ147" s="15" t="s">
        <v>138</v>
      </c>
      <c r="BK147" s="186">
        <f>ROUND(I147*H147,2)</f>
        <v>0</v>
      </c>
      <c r="BL147" s="15" t="s">
        <v>137</v>
      </c>
      <c r="BM147" s="185" t="s">
        <v>154</v>
      </c>
    </row>
    <row r="148" s="2" customFormat="1" ht="24.15" customHeight="1">
      <c r="A148" s="34"/>
      <c r="B148" s="172"/>
      <c r="C148" s="187" t="s">
        <v>155</v>
      </c>
      <c r="D148" s="187" t="s">
        <v>156</v>
      </c>
      <c r="E148" s="188" t="s">
        <v>157</v>
      </c>
      <c r="F148" s="189" t="s">
        <v>158</v>
      </c>
      <c r="G148" s="190" t="s">
        <v>159</v>
      </c>
      <c r="H148" s="191">
        <v>24.157</v>
      </c>
      <c r="I148" s="192"/>
      <c r="J148" s="193">
        <f>ROUND(I148*H148,2)</f>
        <v>0</v>
      </c>
      <c r="K148" s="194"/>
      <c r="L148" s="195"/>
      <c r="M148" s="196" t="s">
        <v>1</v>
      </c>
      <c r="N148" s="197" t="s">
        <v>40</v>
      </c>
      <c r="O148" s="78"/>
      <c r="P148" s="183">
        <f>O148*H148</f>
        <v>0</v>
      </c>
      <c r="Q148" s="183">
        <v>0.001</v>
      </c>
      <c r="R148" s="183">
        <f>Q148*H148</f>
        <v>0.024157000000000001</v>
      </c>
      <c r="S148" s="183">
        <v>0</v>
      </c>
      <c r="T148" s="184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5" t="s">
        <v>154</v>
      </c>
      <c r="AT148" s="185" t="s">
        <v>156</v>
      </c>
      <c r="AU148" s="185" t="s">
        <v>138</v>
      </c>
      <c r="AY148" s="15" t="s">
        <v>129</v>
      </c>
      <c r="BE148" s="186">
        <f>IF(N148="základná",J148,0)</f>
        <v>0</v>
      </c>
      <c r="BF148" s="186">
        <f>IF(N148="znížená",J148,0)</f>
        <v>0</v>
      </c>
      <c r="BG148" s="186">
        <f>IF(N148="zákl. prenesená",J148,0)</f>
        <v>0</v>
      </c>
      <c r="BH148" s="186">
        <f>IF(N148="zníž. prenesená",J148,0)</f>
        <v>0</v>
      </c>
      <c r="BI148" s="186">
        <f>IF(N148="nulová",J148,0)</f>
        <v>0</v>
      </c>
      <c r="BJ148" s="15" t="s">
        <v>138</v>
      </c>
      <c r="BK148" s="186">
        <f>ROUND(I148*H148,2)</f>
        <v>0</v>
      </c>
      <c r="BL148" s="15" t="s">
        <v>137</v>
      </c>
      <c r="BM148" s="185" t="s">
        <v>160</v>
      </c>
    </row>
    <row r="149" s="2" customFormat="1" ht="21.75" customHeight="1">
      <c r="A149" s="34"/>
      <c r="B149" s="172"/>
      <c r="C149" s="173" t="s">
        <v>161</v>
      </c>
      <c r="D149" s="173" t="s">
        <v>133</v>
      </c>
      <c r="E149" s="174" t="s">
        <v>162</v>
      </c>
      <c r="F149" s="175" t="s">
        <v>163</v>
      </c>
      <c r="G149" s="176" t="s">
        <v>136</v>
      </c>
      <c r="H149" s="177">
        <v>30.800000000000001</v>
      </c>
      <c r="I149" s="178"/>
      <c r="J149" s="179">
        <f>ROUND(I149*H149,2)</f>
        <v>0</v>
      </c>
      <c r="K149" s="180"/>
      <c r="L149" s="35"/>
      <c r="M149" s="181" t="s">
        <v>1</v>
      </c>
      <c r="N149" s="182" t="s">
        <v>40</v>
      </c>
      <c r="O149" s="78"/>
      <c r="P149" s="183">
        <f>O149*H149</f>
        <v>0</v>
      </c>
      <c r="Q149" s="183">
        <v>0.1236</v>
      </c>
      <c r="R149" s="183">
        <f>Q149*H149</f>
        <v>3.80688</v>
      </c>
      <c r="S149" s="183">
        <v>0</v>
      </c>
      <c r="T149" s="184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5" t="s">
        <v>137</v>
      </c>
      <c r="AT149" s="185" t="s">
        <v>133</v>
      </c>
      <c r="AU149" s="185" t="s">
        <v>138</v>
      </c>
      <c r="AY149" s="15" t="s">
        <v>129</v>
      </c>
      <c r="BE149" s="186">
        <f>IF(N149="základná",J149,0)</f>
        <v>0</v>
      </c>
      <c r="BF149" s="186">
        <f>IF(N149="znížená",J149,0)</f>
        <v>0</v>
      </c>
      <c r="BG149" s="186">
        <f>IF(N149="zákl. prenesená",J149,0)</f>
        <v>0</v>
      </c>
      <c r="BH149" s="186">
        <f>IF(N149="zníž. prenesená",J149,0)</f>
        <v>0</v>
      </c>
      <c r="BI149" s="186">
        <f>IF(N149="nulová",J149,0)</f>
        <v>0</v>
      </c>
      <c r="BJ149" s="15" t="s">
        <v>138</v>
      </c>
      <c r="BK149" s="186">
        <f>ROUND(I149*H149,2)</f>
        <v>0</v>
      </c>
      <c r="BL149" s="15" t="s">
        <v>137</v>
      </c>
      <c r="BM149" s="185" t="s">
        <v>164</v>
      </c>
    </row>
    <row r="150" s="12" customFormat="1" ht="22.8" customHeight="1">
      <c r="A150" s="12"/>
      <c r="B150" s="159"/>
      <c r="C150" s="12"/>
      <c r="D150" s="160" t="s">
        <v>73</v>
      </c>
      <c r="E150" s="170" t="s">
        <v>165</v>
      </c>
      <c r="F150" s="170" t="s">
        <v>166</v>
      </c>
      <c r="G150" s="12"/>
      <c r="H150" s="12"/>
      <c r="I150" s="162"/>
      <c r="J150" s="171">
        <f>BK150</f>
        <v>0</v>
      </c>
      <c r="K150" s="12"/>
      <c r="L150" s="159"/>
      <c r="M150" s="164"/>
      <c r="N150" s="165"/>
      <c r="O150" s="165"/>
      <c r="P150" s="166">
        <f>SUM(P151:P169)</f>
        <v>0</v>
      </c>
      <c r="Q150" s="165"/>
      <c r="R150" s="166">
        <f>SUM(R151:R169)</f>
        <v>0.00052631249999999998</v>
      </c>
      <c r="S150" s="165"/>
      <c r="T150" s="167">
        <f>SUM(T151:T169)</f>
        <v>22.142060000000001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0" t="s">
        <v>82</v>
      </c>
      <c r="AT150" s="168" t="s">
        <v>73</v>
      </c>
      <c r="AU150" s="168" t="s">
        <v>82</v>
      </c>
      <c r="AY150" s="160" t="s">
        <v>129</v>
      </c>
      <c r="BK150" s="169">
        <f>SUM(BK151:BK169)</f>
        <v>0</v>
      </c>
    </row>
    <row r="151" s="2" customFormat="1" ht="37.8" customHeight="1">
      <c r="A151" s="34"/>
      <c r="B151" s="172"/>
      <c r="C151" s="173" t="s">
        <v>154</v>
      </c>
      <c r="D151" s="173" t="s">
        <v>133</v>
      </c>
      <c r="E151" s="174" t="s">
        <v>167</v>
      </c>
      <c r="F151" s="175" t="s">
        <v>168</v>
      </c>
      <c r="G151" s="176" t="s">
        <v>136</v>
      </c>
      <c r="H151" s="177">
        <v>37.960000000000001</v>
      </c>
      <c r="I151" s="178"/>
      <c r="J151" s="179">
        <f>ROUND(I151*H151,2)</f>
        <v>0</v>
      </c>
      <c r="K151" s="180"/>
      <c r="L151" s="35"/>
      <c r="M151" s="181" t="s">
        <v>1</v>
      </c>
      <c r="N151" s="182" t="s">
        <v>40</v>
      </c>
      <c r="O151" s="78"/>
      <c r="P151" s="183">
        <f>O151*H151</f>
        <v>0</v>
      </c>
      <c r="Q151" s="183">
        <v>0</v>
      </c>
      <c r="R151" s="183">
        <f>Q151*H151</f>
        <v>0</v>
      </c>
      <c r="S151" s="183">
        <v>0.13100000000000001</v>
      </c>
      <c r="T151" s="184">
        <f>S151*H151</f>
        <v>4.9727600000000001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5" t="s">
        <v>137</v>
      </c>
      <c r="AT151" s="185" t="s">
        <v>133</v>
      </c>
      <c r="AU151" s="185" t="s">
        <v>138</v>
      </c>
      <c r="AY151" s="15" t="s">
        <v>129</v>
      </c>
      <c r="BE151" s="186">
        <f>IF(N151="základná",J151,0)</f>
        <v>0</v>
      </c>
      <c r="BF151" s="186">
        <f>IF(N151="znížená",J151,0)</f>
        <v>0</v>
      </c>
      <c r="BG151" s="186">
        <f>IF(N151="zákl. prenesená",J151,0)</f>
        <v>0</v>
      </c>
      <c r="BH151" s="186">
        <f>IF(N151="zníž. prenesená",J151,0)</f>
        <v>0</v>
      </c>
      <c r="BI151" s="186">
        <f>IF(N151="nulová",J151,0)</f>
        <v>0</v>
      </c>
      <c r="BJ151" s="15" t="s">
        <v>138</v>
      </c>
      <c r="BK151" s="186">
        <f>ROUND(I151*H151,2)</f>
        <v>0</v>
      </c>
      <c r="BL151" s="15" t="s">
        <v>137</v>
      </c>
      <c r="BM151" s="185" t="s">
        <v>169</v>
      </c>
    </row>
    <row r="152" s="2" customFormat="1" ht="37.8" customHeight="1">
      <c r="A152" s="34"/>
      <c r="B152" s="172"/>
      <c r="C152" s="173" t="s">
        <v>165</v>
      </c>
      <c r="D152" s="173" t="s">
        <v>133</v>
      </c>
      <c r="E152" s="174" t="s">
        <v>170</v>
      </c>
      <c r="F152" s="175" t="s">
        <v>171</v>
      </c>
      <c r="G152" s="176" t="s">
        <v>150</v>
      </c>
      <c r="H152" s="177">
        <v>3.2480000000000002</v>
      </c>
      <c r="I152" s="178"/>
      <c r="J152" s="179">
        <f>ROUND(I152*H152,2)</f>
        <v>0</v>
      </c>
      <c r="K152" s="180"/>
      <c r="L152" s="35"/>
      <c r="M152" s="181" t="s">
        <v>1</v>
      </c>
      <c r="N152" s="182" t="s">
        <v>40</v>
      </c>
      <c r="O152" s="78"/>
      <c r="P152" s="183">
        <f>O152*H152</f>
        <v>0</v>
      </c>
      <c r="Q152" s="183">
        <v>0</v>
      </c>
      <c r="R152" s="183">
        <f>Q152*H152</f>
        <v>0</v>
      </c>
      <c r="S152" s="183">
        <v>2.2000000000000002</v>
      </c>
      <c r="T152" s="184">
        <f>S152*H152</f>
        <v>7.1456000000000008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5" t="s">
        <v>137</v>
      </c>
      <c r="AT152" s="185" t="s">
        <v>133</v>
      </c>
      <c r="AU152" s="185" t="s">
        <v>138</v>
      </c>
      <c r="AY152" s="15" t="s">
        <v>129</v>
      </c>
      <c r="BE152" s="186">
        <f>IF(N152="základná",J152,0)</f>
        <v>0</v>
      </c>
      <c r="BF152" s="186">
        <f>IF(N152="znížená",J152,0)</f>
        <v>0</v>
      </c>
      <c r="BG152" s="186">
        <f>IF(N152="zákl. prenesená",J152,0)</f>
        <v>0</v>
      </c>
      <c r="BH152" s="186">
        <f>IF(N152="zníž. prenesená",J152,0)</f>
        <v>0</v>
      </c>
      <c r="BI152" s="186">
        <f>IF(N152="nulová",J152,0)</f>
        <v>0</v>
      </c>
      <c r="BJ152" s="15" t="s">
        <v>138</v>
      </c>
      <c r="BK152" s="186">
        <f>ROUND(I152*H152,2)</f>
        <v>0</v>
      </c>
      <c r="BL152" s="15" t="s">
        <v>137</v>
      </c>
      <c r="BM152" s="185" t="s">
        <v>172</v>
      </c>
    </row>
    <row r="153" s="2" customFormat="1" ht="24.15" customHeight="1">
      <c r="A153" s="34"/>
      <c r="B153" s="172"/>
      <c r="C153" s="173" t="s">
        <v>160</v>
      </c>
      <c r="D153" s="173" t="s">
        <v>133</v>
      </c>
      <c r="E153" s="174" t="s">
        <v>173</v>
      </c>
      <c r="F153" s="175" t="s">
        <v>174</v>
      </c>
      <c r="G153" s="176" t="s">
        <v>136</v>
      </c>
      <c r="H153" s="177">
        <v>32.5</v>
      </c>
      <c r="I153" s="178"/>
      <c r="J153" s="179">
        <f>ROUND(I153*H153,2)</f>
        <v>0</v>
      </c>
      <c r="K153" s="180"/>
      <c r="L153" s="35"/>
      <c r="M153" s="181" t="s">
        <v>1</v>
      </c>
      <c r="N153" s="182" t="s">
        <v>40</v>
      </c>
      <c r="O153" s="78"/>
      <c r="P153" s="183">
        <f>O153*H153</f>
        <v>0</v>
      </c>
      <c r="Q153" s="183">
        <v>1.1025E-05</v>
      </c>
      <c r="R153" s="183">
        <f>Q153*H153</f>
        <v>0.00035831250000000002</v>
      </c>
      <c r="S153" s="183">
        <v>0.0060000000000000001</v>
      </c>
      <c r="T153" s="184">
        <f>S153*H153</f>
        <v>0.19500000000000001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5" t="s">
        <v>137</v>
      </c>
      <c r="AT153" s="185" t="s">
        <v>133</v>
      </c>
      <c r="AU153" s="185" t="s">
        <v>138</v>
      </c>
      <c r="AY153" s="15" t="s">
        <v>129</v>
      </c>
      <c r="BE153" s="186">
        <f>IF(N153="základná",J153,0)</f>
        <v>0</v>
      </c>
      <c r="BF153" s="186">
        <f>IF(N153="znížená",J153,0)</f>
        <v>0</v>
      </c>
      <c r="BG153" s="186">
        <f>IF(N153="zákl. prenesená",J153,0)</f>
        <v>0</v>
      </c>
      <c r="BH153" s="186">
        <f>IF(N153="zníž. prenesená",J153,0)</f>
        <v>0</v>
      </c>
      <c r="BI153" s="186">
        <f>IF(N153="nulová",J153,0)</f>
        <v>0</v>
      </c>
      <c r="BJ153" s="15" t="s">
        <v>138</v>
      </c>
      <c r="BK153" s="186">
        <f>ROUND(I153*H153,2)</f>
        <v>0</v>
      </c>
      <c r="BL153" s="15" t="s">
        <v>137</v>
      </c>
      <c r="BM153" s="185" t="s">
        <v>175</v>
      </c>
    </row>
    <row r="154" s="2" customFormat="1" ht="33" customHeight="1">
      <c r="A154" s="34"/>
      <c r="B154" s="172"/>
      <c r="C154" s="173" t="s">
        <v>176</v>
      </c>
      <c r="D154" s="173" t="s">
        <v>133</v>
      </c>
      <c r="E154" s="174" t="s">
        <v>177</v>
      </c>
      <c r="F154" s="175" t="s">
        <v>178</v>
      </c>
      <c r="G154" s="176" t="s">
        <v>136</v>
      </c>
      <c r="H154" s="177">
        <v>32.5</v>
      </c>
      <c r="I154" s="178"/>
      <c r="J154" s="179">
        <f>ROUND(I154*H154,2)</f>
        <v>0</v>
      </c>
      <c r="K154" s="180"/>
      <c r="L154" s="35"/>
      <c r="M154" s="181" t="s">
        <v>1</v>
      </c>
      <c r="N154" s="182" t="s">
        <v>40</v>
      </c>
      <c r="O154" s="78"/>
      <c r="P154" s="183">
        <f>O154*H154</f>
        <v>0</v>
      </c>
      <c r="Q154" s="183">
        <v>0</v>
      </c>
      <c r="R154" s="183">
        <f>Q154*H154</f>
        <v>0</v>
      </c>
      <c r="S154" s="183">
        <v>0.02</v>
      </c>
      <c r="T154" s="184">
        <f>S154*H154</f>
        <v>0.65000000000000002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5" t="s">
        <v>137</v>
      </c>
      <c r="AT154" s="185" t="s">
        <v>133</v>
      </c>
      <c r="AU154" s="185" t="s">
        <v>138</v>
      </c>
      <c r="AY154" s="15" t="s">
        <v>129</v>
      </c>
      <c r="BE154" s="186">
        <f>IF(N154="základná",J154,0)</f>
        <v>0</v>
      </c>
      <c r="BF154" s="186">
        <f>IF(N154="znížená",J154,0)</f>
        <v>0</v>
      </c>
      <c r="BG154" s="186">
        <f>IF(N154="zákl. prenesená",J154,0)</f>
        <v>0</v>
      </c>
      <c r="BH154" s="186">
        <f>IF(N154="zníž. prenesená",J154,0)</f>
        <v>0</v>
      </c>
      <c r="BI154" s="186">
        <f>IF(N154="nulová",J154,0)</f>
        <v>0</v>
      </c>
      <c r="BJ154" s="15" t="s">
        <v>138</v>
      </c>
      <c r="BK154" s="186">
        <f>ROUND(I154*H154,2)</f>
        <v>0</v>
      </c>
      <c r="BL154" s="15" t="s">
        <v>137</v>
      </c>
      <c r="BM154" s="185" t="s">
        <v>179</v>
      </c>
    </row>
    <row r="155" s="2" customFormat="1" ht="24.15" customHeight="1">
      <c r="A155" s="34"/>
      <c r="B155" s="172"/>
      <c r="C155" s="173" t="s">
        <v>180</v>
      </c>
      <c r="D155" s="173" t="s">
        <v>133</v>
      </c>
      <c r="E155" s="174" t="s">
        <v>181</v>
      </c>
      <c r="F155" s="175" t="s">
        <v>182</v>
      </c>
      <c r="G155" s="176" t="s">
        <v>183</v>
      </c>
      <c r="H155" s="177">
        <v>10</v>
      </c>
      <c r="I155" s="178"/>
      <c r="J155" s="179">
        <f>ROUND(I155*H155,2)</f>
        <v>0</v>
      </c>
      <c r="K155" s="180"/>
      <c r="L155" s="35"/>
      <c r="M155" s="181" t="s">
        <v>1</v>
      </c>
      <c r="N155" s="182" t="s">
        <v>40</v>
      </c>
      <c r="O155" s="78"/>
      <c r="P155" s="183">
        <f>O155*H155</f>
        <v>0</v>
      </c>
      <c r="Q155" s="183">
        <v>0</v>
      </c>
      <c r="R155" s="183">
        <f>Q155*H155</f>
        <v>0</v>
      </c>
      <c r="S155" s="183">
        <v>0.024</v>
      </c>
      <c r="T155" s="184">
        <f>S155*H155</f>
        <v>0.23999999999999999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5" t="s">
        <v>137</v>
      </c>
      <c r="AT155" s="185" t="s">
        <v>133</v>
      </c>
      <c r="AU155" s="185" t="s">
        <v>138</v>
      </c>
      <c r="AY155" s="15" t="s">
        <v>129</v>
      </c>
      <c r="BE155" s="186">
        <f>IF(N155="základná",J155,0)</f>
        <v>0</v>
      </c>
      <c r="BF155" s="186">
        <f>IF(N155="znížená",J155,0)</f>
        <v>0</v>
      </c>
      <c r="BG155" s="186">
        <f>IF(N155="zákl. prenesená",J155,0)</f>
        <v>0</v>
      </c>
      <c r="BH155" s="186">
        <f>IF(N155="zníž. prenesená",J155,0)</f>
        <v>0</v>
      </c>
      <c r="BI155" s="186">
        <f>IF(N155="nulová",J155,0)</f>
        <v>0</v>
      </c>
      <c r="BJ155" s="15" t="s">
        <v>138</v>
      </c>
      <c r="BK155" s="186">
        <f>ROUND(I155*H155,2)</f>
        <v>0</v>
      </c>
      <c r="BL155" s="15" t="s">
        <v>137</v>
      </c>
      <c r="BM155" s="185" t="s">
        <v>184</v>
      </c>
    </row>
    <row r="156" s="2" customFormat="1" ht="24.15" customHeight="1">
      <c r="A156" s="34"/>
      <c r="B156" s="172"/>
      <c r="C156" s="173" t="s">
        <v>185</v>
      </c>
      <c r="D156" s="173" t="s">
        <v>133</v>
      </c>
      <c r="E156" s="174" t="s">
        <v>186</v>
      </c>
      <c r="F156" s="175" t="s">
        <v>187</v>
      </c>
      <c r="G156" s="176" t="s">
        <v>136</v>
      </c>
      <c r="H156" s="177">
        <v>34.079999999999998</v>
      </c>
      <c r="I156" s="178"/>
      <c r="J156" s="179">
        <f>ROUND(I156*H156,2)</f>
        <v>0</v>
      </c>
      <c r="K156" s="180"/>
      <c r="L156" s="35"/>
      <c r="M156" s="181" t="s">
        <v>1</v>
      </c>
      <c r="N156" s="182" t="s">
        <v>40</v>
      </c>
      <c r="O156" s="78"/>
      <c r="P156" s="183">
        <f>O156*H156</f>
        <v>0</v>
      </c>
      <c r="Q156" s="183">
        <v>0</v>
      </c>
      <c r="R156" s="183">
        <f>Q156*H156</f>
        <v>0</v>
      </c>
      <c r="S156" s="183">
        <v>0.075999999999999998</v>
      </c>
      <c r="T156" s="184">
        <f>S156*H156</f>
        <v>2.5900799999999999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5" t="s">
        <v>137</v>
      </c>
      <c r="AT156" s="185" t="s">
        <v>133</v>
      </c>
      <c r="AU156" s="185" t="s">
        <v>138</v>
      </c>
      <c r="AY156" s="15" t="s">
        <v>129</v>
      </c>
      <c r="BE156" s="186">
        <f>IF(N156="základná",J156,0)</f>
        <v>0</v>
      </c>
      <c r="BF156" s="186">
        <f>IF(N156="znížená",J156,0)</f>
        <v>0</v>
      </c>
      <c r="BG156" s="186">
        <f>IF(N156="zákl. prenesená",J156,0)</f>
        <v>0</v>
      </c>
      <c r="BH156" s="186">
        <f>IF(N156="zníž. prenesená",J156,0)</f>
        <v>0</v>
      </c>
      <c r="BI156" s="186">
        <f>IF(N156="nulová",J156,0)</f>
        <v>0</v>
      </c>
      <c r="BJ156" s="15" t="s">
        <v>138</v>
      </c>
      <c r="BK156" s="186">
        <f>ROUND(I156*H156,2)</f>
        <v>0</v>
      </c>
      <c r="BL156" s="15" t="s">
        <v>137</v>
      </c>
      <c r="BM156" s="185" t="s">
        <v>188</v>
      </c>
    </row>
    <row r="157" s="2" customFormat="1" ht="24.15" customHeight="1">
      <c r="A157" s="34"/>
      <c r="B157" s="172"/>
      <c r="C157" s="173" t="s">
        <v>189</v>
      </c>
      <c r="D157" s="173" t="s">
        <v>133</v>
      </c>
      <c r="E157" s="174" t="s">
        <v>190</v>
      </c>
      <c r="F157" s="175" t="s">
        <v>191</v>
      </c>
      <c r="G157" s="176" t="s">
        <v>192</v>
      </c>
      <c r="H157" s="177">
        <v>9.1999999999999993</v>
      </c>
      <c r="I157" s="178"/>
      <c r="J157" s="179">
        <f>ROUND(I157*H157,2)</f>
        <v>0</v>
      </c>
      <c r="K157" s="180"/>
      <c r="L157" s="35"/>
      <c r="M157" s="181" t="s">
        <v>1</v>
      </c>
      <c r="N157" s="182" t="s">
        <v>40</v>
      </c>
      <c r="O157" s="78"/>
      <c r="P157" s="183">
        <f>O157*H157</f>
        <v>0</v>
      </c>
      <c r="Q157" s="183">
        <v>0</v>
      </c>
      <c r="R157" s="183">
        <f>Q157*H157</f>
        <v>0</v>
      </c>
      <c r="S157" s="183">
        <v>0.036999999999999998</v>
      </c>
      <c r="T157" s="184">
        <f>S157*H157</f>
        <v>0.34039999999999998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5" t="s">
        <v>137</v>
      </c>
      <c r="AT157" s="185" t="s">
        <v>133</v>
      </c>
      <c r="AU157" s="185" t="s">
        <v>138</v>
      </c>
      <c r="AY157" s="15" t="s">
        <v>129</v>
      </c>
      <c r="BE157" s="186">
        <f>IF(N157="základná",J157,0)</f>
        <v>0</v>
      </c>
      <c r="BF157" s="186">
        <f>IF(N157="znížená",J157,0)</f>
        <v>0</v>
      </c>
      <c r="BG157" s="186">
        <f>IF(N157="zákl. prenesená",J157,0)</f>
        <v>0</v>
      </c>
      <c r="BH157" s="186">
        <f>IF(N157="zníž. prenesená",J157,0)</f>
        <v>0</v>
      </c>
      <c r="BI157" s="186">
        <f>IF(N157="nulová",J157,0)</f>
        <v>0</v>
      </c>
      <c r="BJ157" s="15" t="s">
        <v>138</v>
      </c>
      <c r="BK157" s="186">
        <f>ROUND(I157*H157,2)</f>
        <v>0</v>
      </c>
      <c r="BL157" s="15" t="s">
        <v>137</v>
      </c>
      <c r="BM157" s="185" t="s">
        <v>193</v>
      </c>
    </row>
    <row r="158" s="2" customFormat="1" ht="24.15" customHeight="1">
      <c r="A158" s="34"/>
      <c r="B158" s="172"/>
      <c r="C158" s="173" t="s">
        <v>169</v>
      </c>
      <c r="D158" s="173" t="s">
        <v>133</v>
      </c>
      <c r="E158" s="174" t="s">
        <v>194</v>
      </c>
      <c r="F158" s="175" t="s">
        <v>195</v>
      </c>
      <c r="G158" s="176" t="s">
        <v>196</v>
      </c>
      <c r="H158" s="177">
        <v>700</v>
      </c>
      <c r="I158" s="178"/>
      <c r="J158" s="179">
        <f>ROUND(I158*H158,2)</f>
        <v>0</v>
      </c>
      <c r="K158" s="180"/>
      <c r="L158" s="35"/>
      <c r="M158" s="181" t="s">
        <v>1</v>
      </c>
      <c r="N158" s="182" t="s">
        <v>40</v>
      </c>
      <c r="O158" s="78"/>
      <c r="P158" s="183">
        <f>O158*H158</f>
        <v>0</v>
      </c>
      <c r="Q158" s="183">
        <v>2.3999999999999998E-07</v>
      </c>
      <c r="R158" s="183">
        <f>Q158*H158</f>
        <v>0.00016799999999999999</v>
      </c>
      <c r="S158" s="183">
        <v>1.0000000000000001E-05</v>
      </c>
      <c r="T158" s="184">
        <f>S158*H158</f>
        <v>0.0070000000000000001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5" t="s">
        <v>137</v>
      </c>
      <c r="AT158" s="185" t="s">
        <v>133</v>
      </c>
      <c r="AU158" s="185" t="s">
        <v>138</v>
      </c>
      <c r="AY158" s="15" t="s">
        <v>129</v>
      </c>
      <c r="BE158" s="186">
        <f>IF(N158="základná",J158,0)</f>
        <v>0</v>
      </c>
      <c r="BF158" s="186">
        <f>IF(N158="znížená",J158,0)</f>
        <v>0</v>
      </c>
      <c r="BG158" s="186">
        <f>IF(N158="zákl. prenesená",J158,0)</f>
        <v>0</v>
      </c>
      <c r="BH158" s="186">
        <f>IF(N158="zníž. prenesená",J158,0)</f>
        <v>0</v>
      </c>
      <c r="BI158" s="186">
        <f>IF(N158="nulová",J158,0)</f>
        <v>0</v>
      </c>
      <c r="BJ158" s="15" t="s">
        <v>138</v>
      </c>
      <c r="BK158" s="186">
        <f>ROUND(I158*H158,2)</f>
        <v>0</v>
      </c>
      <c r="BL158" s="15" t="s">
        <v>137</v>
      </c>
      <c r="BM158" s="185" t="s">
        <v>197</v>
      </c>
    </row>
    <row r="159" s="2" customFormat="1" ht="33" customHeight="1">
      <c r="A159" s="34"/>
      <c r="B159" s="172"/>
      <c r="C159" s="173" t="s">
        <v>198</v>
      </c>
      <c r="D159" s="173" t="s">
        <v>133</v>
      </c>
      <c r="E159" s="174" t="s">
        <v>199</v>
      </c>
      <c r="F159" s="175" t="s">
        <v>200</v>
      </c>
      <c r="G159" s="176" t="s">
        <v>192</v>
      </c>
      <c r="H159" s="177">
        <v>9.9000000000000004</v>
      </c>
      <c r="I159" s="178"/>
      <c r="J159" s="179">
        <f>ROUND(I159*H159,2)</f>
        <v>0</v>
      </c>
      <c r="K159" s="180"/>
      <c r="L159" s="35"/>
      <c r="M159" s="181" t="s">
        <v>1</v>
      </c>
      <c r="N159" s="182" t="s">
        <v>40</v>
      </c>
      <c r="O159" s="78"/>
      <c r="P159" s="183">
        <f>O159*H159</f>
        <v>0</v>
      </c>
      <c r="Q159" s="183">
        <v>0</v>
      </c>
      <c r="R159" s="183">
        <f>Q159*H159</f>
        <v>0</v>
      </c>
      <c r="S159" s="183">
        <v>0.001</v>
      </c>
      <c r="T159" s="184">
        <f>S159*H159</f>
        <v>0.0099000000000000008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5" t="s">
        <v>137</v>
      </c>
      <c r="AT159" s="185" t="s">
        <v>133</v>
      </c>
      <c r="AU159" s="185" t="s">
        <v>138</v>
      </c>
      <c r="AY159" s="15" t="s">
        <v>129</v>
      </c>
      <c r="BE159" s="186">
        <f>IF(N159="základná",J159,0)</f>
        <v>0</v>
      </c>
      <c r="BF159" s="186">
        <f>IF(N159="znížená",J159,0)</f>
        <v>0</v>
      </c>
      <c r="BG159" s="186">
        <f>IF(N159="zákl. prenesená",J159,0)</f>
        <v>0</v>
      </c>
      <c r="BH159" s="186">
        <f>IF(N159="zníž. prenesená",J159,0)</f>
        <v>0</v>
      </c>
      <c r="BI159" s="186">
        <f>IF(N159="nulová",J159,0)</f>
        <v>0</v>
      </c>
      <c r="BJ159" s="15" t="s">
        <v>138</v>
      </c>
      <c r="BK159" s="186">
        <f>ROUND(I159*H159,2)</f>
        <v>0</v>
      </c>
      <c r="BL159" s="15" t="s">
        <v>137</v>
      </c>
      <c r="BM159" s="185" t="s">
        <v>201</v>
      </c>
    </row>
    <row r="160" s="2" customFormat="1" ht="33" customHeight="1">
      <c r="A160" s="34"/>
      <c r="B160" s="172"/>
      <c r="C160" s="173" t="s">
        <v>172</v>
      </c>
      <c r="D160" s="173" t="s">
        <v>133</v>
      </c>
      <c r="E160" s="174" t="s">
        <v>202</v>
      </c>
      <c r="F160" s="175" t="s">
        <v>203</v>
      </c>
      <c r="G160" s="176" t="s">
        <v>192</v>
      </c>
      <c r="H160" s="177">
        <v>7.4000000000000004</v>
      </c>
      <c r="I160" s="178"/>
      <c r="J160" s="179">
        <f>ROUND(I160*H160,2)</f>
        <v>0</v>
      </c>
      <c r="K160" s="180"/>
      <c r="L160" s="35"/>
      <c r="M160" s="181" t="s">
        <v>1</v>
      </c>
      <c r="N160" s="182" t="s">
        <v>40</v>
      </c>
      <c r="O160" s="78"/>
      <c r="P160" s="183">
        <f>O160*H160</f>
        <v>0</v>
      </c>
      <c r="Q160" s="183">
        <v>0</v>
      </c>
      <c r="R160" s="183">
        <f>Q160*H160</f>
        <v>0</v>
      </c>
      <c r="S160" s="183">
        <v>0.01</v>
      </c>
      <c r="T160" s="184">
        <f>S160*H160</f>
        <v>0.07400000000000001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5" t="s">
        <v>137</v>
      </c>
      <c r="AT160" s="185" t="s">
        <v>133</v>
      </c>
      <c r="AU160" s="185" t="s">
        <v>138</v>
      </c>
      <c r="AY160" s="15" t="s">
        <v>129</v>
      </c>
      <c r="BE160" s="186">
        <f>IF(N160="základná",J160,0)</f>
        <v>0</v>
      </c>
      <c r="BF160" s="186">
        <f>IF(N160="znížená",J160,0)</f>
        <v>0</v>
      </c>
      <c r="BG160" s="186">
        <f>IF(N160="zákl. prenesená",J160,0)</f>
        <v>0</v>
      </c>
      <c r="BH160" s="186">
        <f>IF(N160="zníž. prenesená",J160,0)</f>
        <v>0</v>
      </c>
      <c r="BI160" s="186">
        <f>IF(N160="nulová",J160,0)</f>
        <v>0</v>
      </c>
      <c r="BJ160" s="15" t="s">
        <v>138</v>
      </c>
      <c r="BK160" s="186">
        <f>ROUND(I160*H160,2)</f>
        <v>0</v>
      </c>
      <c r="BL160" s="15" t="s">
        <v>137</v>
      </c>
      <c r="BM160" s="185" t="s">
        <v>204</v>
      </c>
    </row>
    <row r="161" s="2" customFormat="1" ht="24.15" customHeight="1">
      <c r="A161" s="34"/>
      <c r="B161" s="172"/>
      <c r="C161" s="173" t="s">
        <v>205</v>
      </c>
      <c r="D161" s="173" t="s">
        <v>133</v>
      </c>
      <c r="E161" s="174" t="s">
        <v>206</v>
      </c>
      <c r="F161" s="175" t="s">
        <v>207</v>
      </c>
      <c r="G161" s="176" t="s">
        <v>136</v>
      </c>
      <c r="H161" s="177">
        <v>44.82</v>
      </c>
      <c r="I161" s="178"/>
      <c r="J161" s="179">
        <f>ROUND(I161*H161,2)</f>
        <v>0</v>
      </c>
      <c r="K161" s="180"/>
      <c r="L161" s="35"/>
      <c r="M161" s="181" t="s">
        <v>1</v>
      </c>
      <c r="N161" s="182" t="s">
        <v>40</v>
      </c>
      <c r="O161" s="78"/>
      <c r="P161" s="183">
        <f>O161*H161</f>
        <v>0</v>
      </c>
      <c r="Q161" s="183">
        <v>0</v>
      </c>
      <c r="R161" s="183">
        <f>Q161*H161</f>
        <v>0</v>
      </c>
      <c r="S161" s="183">
        <v>0.045999999999999999</v>
      </c>
      <c r="T161" s="184">
        <f>S161*H161</f>
        <v>2.0617199999999998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5" t="s">
        <v>137</v>
      </c>
      <c r="AT161" s="185" t="s">
        <v>133</v>
      </c>
      <c r="AU161" s="185" t="s">
        <v>138</v>
      </c>
      <c r="AY161" s="15" t="s">
        <v>129</v>
      </c>
      <c r="BE161" s="186">
        <f>IF(N161="základná",J161,0)</f>
        <v>0</v>
      </c>
      <c r="BF161" s="186">
        <f>IF(N161="znížená",J161,0)</f>
        <v>0</v>
      </c>
      <c r="BG161" s="186">
        <f>IF(N161="zákl. prenesená",J161,0)</f>
        <v>0</v>
      </c>
      <c r="BH161" s="186">
        <f>IF(N161="zníž. prenesená",J161,0)</f>
        <v>0</v>
      </c>
      <c r="BI161" s="186">
        <f>IF(N161="nulová",J161,0)</f>
        <v>0</v>
      </c>
      <c r="BJ161" s="15" t="s">
        <v>138</v>
      </c>
      <c r="BK161" s="186">
        <f>ROUND(I161*H161,2)</f>
        <v>0</v>
      </c>
      <c r="BL161" s="15" t="s">
        <v>137</v>
      </c>
      <c r="BM161" s="185" t="s">
        <v>208</v>
      </c>
    </row>
    <row r="162" s="2" customFormat="1" ht="37.8" customHeight="1">
      <c r="A162" s="34"/>
      <c r="B162" s="172"/>
      <c r="C162" s="173" t="s">
        <v>175</v>
      </c>
      <c r="D162" s="173" t="s">
        <v>133</v>
      </c>
      <c r="E162" s="174" t="s">
        <v>209</v>
      </c>
      <c r="F162" s="175" t="s">
        <v>210</v>
      </c>
      <c r="G162" s="176" t="s">
        <v>136</v>
      </c>
      <c r="H162" s="177">
        <v>56.700000000000003</v>
      </c>
      <c r="I162" s="178"/>
      <c r="J162" s="179">
        <f>ROUND(I162*H162,2)</f>
        <v>0</v>
      </c>
      <c r="K162" s="180"/>
      <c r="L162" s="35"/>
      <c r="M162" s="181" t="s">
        <v>1</v>
      </c>
      <c r="N162" s="182" t="s">
        <v>40</v>
      </c>
      <c r="O162" s="78"/>
      <c r="P162" s="183">
        <f>O162*H162</f>
        <v>0</v>
      </c>
      <c r="Q162" s="183">
        <v>0</v>
      </c>
      <c r="R162" s="183">
        <f>Q162*H162</f>
        <v>0</v>
      </c>
      <c r="S162" s="183">
        <v>0.068000000000000005</v>
      </c>
      <c r="T162" s="184">
        <f>S162*H162</f>
        <v>3.8556000000000004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5" t="s">
        <v>137</v>
      </c>
      <c r="AT162" s="185" t="s">
        <v>133</v>
      </c>
      <c r="AU162" s="185" t="s">
        <v>138</v>
      </c>
      <c r="AY162" s="15" t="s">
        <v>129</v>
      </c>
      <c r="BE162" s="186">
        <f>IF(N162="základná",J162,0)</f>
        <v>0</v>
      </c>
      <c r="BF162" s="186">
        <f>IF(N162="znížená",J162,0)</f>
        <v>0</v>
      </c>
      <c r="BG162" s="186">
        <f>IF(N162="zákl. prenesená",J162,0)</f>
        <v>0</v>
      </c>
      <c r="BH162" s="186">
        <f>IF(N162="zníž. prenesená",J162,0)</f>
        <v>0</v>
      </c>
      <c r="BI162" s="186">
        <f>IF(N162="nulová",J162,0)</f>
        <v>0</v>
      </c>
      <c r="BJ162" s="15" t="s">
        <v>138</v>
      </c>
      <c r="BK162" s="186">
        <f>ROUND(I162*H162,2)</f>
        <v>0</v>
      </c>
      <c r="BL162" s="15" t="s">
        <v>137</v>
      </c>
      <c r="BM162" s="185" t="s">
        <v>211</v>
      </c>
    </row>
    <row r="163" s="2" customFormat="1" ht="21.75" customHeight="1">
      <c r="A163" s="34"/>
      <c r="B163" s="172"/>
      <c r="C163" s="173" t="s">
        <v>212</v>
      </c>
      <c r="D163" s="173" t="s">
        <v>133</v>
      </c>
      <c r="E163" s="174" t="s">
        <v>213</v>
      </c>
      <c r="F163" s="175" t="s">
        <v>214</v>
      </c>
      <c r="G163" s="176" t="s">
        <v>215</v>
      </c>
      <c r="H163" s="177">
        <v>22.623000000000001</v>
      </c>
      <c r="I163" s="178"/>
      <c r="J163" s="179">
        <f>ROUND(I163*H163,2)</f>
        <v>0</v>
      </c>
      <c r="K163" s="180"/>
      <c r="L163" s="35"/>
      <c r="M163" s="181" t="s">
        <v>1</v>
      </c>
      <c r="N163" s="182" t="s">
        <v>40</v>
      </c>
      <c r="O163" s="78"/>
      <c r="P163" s="183">
        <f>O163*H163</f>
        <v>0</v>
      </c>
      <c r="Q163" s="183">
        <v>0</v>
      </c>
      <c r="R163" s="183">
        <f>Q163*H163</f>
        <v>0</v>
      </c>
      <c r="S163" s="183">
        <v>0</v>
      </c>
      <c r="T163" s="184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5" t="s">
        <v>137</v>
      </c>
      <c r="AT163" s="185" t="s">
        <v>133</v>
      </c>
      <c r="AU163" s="185" t="s">
        <v>138</v>
      </c>
      <c r="AY163" s="15" t="s">
        <v>129</v>
      </c>
      <c r="BE163" s="186">
        <f>IF(N163="základná",J163,0)</f>
        <v>0</v>
      </c>
      <c r="BF163" s="186">
        <f>IF(N163="znížená",J163,0)</f>
        <v>0</v>
      </c>
      <c r="BG163" s="186">
        <f>IF(N163="zákl. prenesená",J163,0)</f>
        <v>0</v>
      </c>
      <c r="BH163" s="186">
        <f>IF(N163="zníž. prenesená",J163,0)</f>
        <v>0</v>
      </c>
      <c r="BI163" s="186">
        <f>IF(N163="nulová",J163,0)</f>
        <v>0</v>
      </c>
      <c r="BJ163" s="15" t="s">
        <v>138</v>
      </c>
      <c r="BK163" s="186">
        <f>ROUND(I163*H163,2)</f>
        <v>0</v>
      </c>
      <c r="BL163" s="15" t="s">
        <v>137</v>
      </c>
      <c r="BM163" s="185" t="s">
        <v>216</v>
      </c>
    </row>
    <row r="164" s="2" customFormat="1" ht="24.15" customHeight="1">
      <c r="A164" s="34"/>
      <c r="B164" s="172"/>
      <c r="C164" s="173" t="s">
        <v>217</v>
      </c>
      <c r="D164" s="173" t="s">
        <v>133</v>
      </c>
      <c r="E164" s="174" t="s">
        <v>218</v>
      </c>
      <c r="F164" s="175" t="s">
        <v>219</v>
      </c>
      <c r="G164" s="176" t="s">
        <v>215</v>
      </c>
      <c r="H164" s="177">
        <v>339.34500000000003</v>
      </c>
      <c r="I164" s="178"/>
      <c r="J164" s="179">
        <f>ROUND(I164*H164,2)</f>
        <v>0</v>
      </c>
      <c r="K164" s="180"/>
      <c r="L164" s="35"/>
      <c r="M164" s="181" t="s">
        <v>1</v>
      </c>
      <c r="N164" s="182" t="s">
        <v>40</v>
      </c>
      <c r="O164" s="78"/>
      <c r="P164" s="183">
        <f>O164*H164</f>
        <v>0</v>
      </c>
      <c r="Q164" s="183">
        <v>0</v>
      </c>
      <c r="R164" s="183">
        <f>Q164*H164</f>
        <v>0</v>
      </c>
      <c r="S164" s="183">
        <v>0</v>
      </c>
      <c r="T164" s="184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5" t="s">
        <v>137</v>
      </c>
      <c r="AT164" s="185" t="s">
        <v>133</v>
      </c>
      <c r="AU164" s="185" t="s">
        <v>138</v>
      </c>
      <c r="AY164" s="15" t="s">
        <v>129</v>
      </c>
      <c r="BE164" s="186">
        <f>IF(N164="základná",J164,0)</f>
        <v>0</v>
      </c>
      <c r="BF164" s="186">
        <f>IF(N164="znížená",J164,0)</f>
        <v>0</v>
      </c>
      <c r="BG164" s="186">
        <f>IF(N164="zákl. prenesená",J164,0)</f>
        <v>0</v>
      </c>
      <c r="BH164" s="186">
        <f>IF(N164="zníž. prenesená",J164,0)</f>
        <v>0</v>
      </c>
      <c r="BI164" s="186">
        <f>IF(N164="nulová",J164,0)</f>
        <v>0</v>
      </c>
      <c r="BJ164" s="15" t="s">
        <v>138</v>
      </c>
      <c r="BK164" s="186">
        <f>ROUND(I164*H164,2)</f>
        <v>0</v>
      </c>
      <c r="BL164" s="15" t="s">
        <v>137</v>
      </c>
      <c r="BM164" s="185" t="s">
        <v>220</v>
      </c>
    </row>
    <row r="165" s="2" customFormat="1" ht="24.15" customHeight="1">
      <c r="A165" s="34"/>
      <c r="B165" s="172"/>
      <c r="C165" s="173" t="s">
        <v>7</v>
      </c>
      <c r="D165" s="173" t="s">
        <v>133</v>
      </c>
      <c r="E165" s="174" t="s">
        <v>221</v>
      </c>
      <c r="F165" s="175" t="s">
        <v>222</v>
      </c>
      <c r="G165" s="176" t="s">
        <v>215</v>
      </c>
      <c r="H165" s="177">
        <v>34.927999999999997</v>
      </c>
      <c r="I165" s="178"/>
      <c r="J165" s="179">
        <f>ROUND(I165*H165,2)</f>
        <v>0</v>
      </c>
      <c r="K165" s="180"/>
      <c r="L165" s="35"/>
      <c r="M165" s="181" t="s">
        <v>1</v>
      </c>
      <c r="N165" s="182" t="s">
        <v>40</v>
      </c>
      <c r="O165" s="78"/>
      <c r="P165" s="183">
        <f>O165*H165</f>
        <v>0</v>
      </c>
      <c r="Q165" s="183">
        <v>0</v>
      </c>
      <c r="R165" s="183">
        <f>Q165*H165</f>
        <v>0</v>
      </c>
      <c r="S165" s="183">
        <v>0</v>
      </c>
      <c r="T165" s="184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5" t="s">
        <v>137</v>
      </c>
      <c r="AT165" s="185" t="s">
        <v>133</v>
      </c>
      <c r="AU165" s="185" t="s">
        <v>138</v>
      </c>
      <c r="AY165" s="15" t="s">
        <v>129</v>
      </c>
      <c r="BE165" s="186">
        <f>IF(N165="základná",J165,0)</f>
        <v>0</v>
      </c>
      <c r="BF165" s="186">
        <f>IF(N165="znížená",J165,0)</f>
        <v>0</v>
      </c>
      <c r="BG165" s="186">
        <f>IF(N165="zákl. prenesená",J165,0)</f>
        <v>0</v>
      </c>
      <c r="BH165" s="186">
        <f>IF(N165="zníž. prenesená",J165,0)</f>
        <v>0</v>
      </c>
      <c r="BI165" s="186">
        <f>IF(N165="nulová",J165,0)</f>
        <v>0</v>
      </c>
      <c r="BJ165" s="15" t="s">
        <v>138</v>
      </c>
      <c r="BK165" s="186">
        <f>ROUND(I165*H165,2)</f>
        <v>0</v>
      </c>
      <c r="BL165" s="15" t="s">
        <v>137</v>
      </c>
      <c r="BM165" s="185" t="s">
        <v>223</v>
      </c>
    </row>
    <row r="166" s="2" customFormat="1" ht="24.15" customHeight="1">
      <c r="A166" s="34"/>
      <c r="B166" s="172"/>
      <c r="C166" s="173" t="s">
        <v>179</v>
      </c>
      <c r="D166" s="173" t="s">
        <v>133</v>
      </c>
      <c r="E166" s="174" t="s">
        <v>224</v>
      </c>
      <c r="F166" s="175" t="s">
        <v>225</v>
      </c>
      <c r="G166" s="176" t="s">
        <v>215</v>
      </c>
      <c r="H166" s="177">
        <v>67.869</v>
      </c>
      <c r="I166" s="178"/>
      <c r="J166" s="179">
        <f>ROUND(I166*H166,2)</f>
        <v>0</v>
      </c>
      <c r="K166" s="180"/>
      <c r="L166" s="35"/>
      <c r="M166" s="181" t="s">
        <v>1</v>
      </c>
      <c r="N166" s="182" t="s">
        <v>40</v>
      </c>
      <c r="O166" s="78"/>
      <c r="P166" s="183">
        <f>O166*H166</f>
        <v>0</v>
      </c>
      <c r="Q166" s="183">
        <v>0</v>
      </c>
      <c r="R166" s="183">
        <f>Q166*H166</f>
        <v>0</v>
      </c>
      <c r="S166" s="183">
        <v>0</v>
      </c>
      <c r="T166" s="184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5" t="s">
        <v>137</v>
      </c>
      <c r="AT166" s="185" t="s">
        <v>133</v>
      </c>
      <c r="AU166" s="185" t="s">
        <v>138</v>
      </c>
      <c r="AY166" s="15" t="s">
        <v>129</v>
      </c>
      <c r="BE166" s="186">
        <f>IF(N166="základná",J166,0)</f>
        <v>0</v>
      </c>
      <c r="BF166" s="186">
        <f>IF(N166="znížená",J166,0)</f>
        <v>0</v>
      </c>
      <c r="BG166" s="186">
        <f>IF(N166="zákl. prenesená",J166,0)</f>
        <v>0</v>
      </c>
      <c r="BH166" s="186">
        <f>IF(N166="zníž. prenesená",J166,0)</f>
        <v>0</v>
      </c>
      <c r="BI166" s="186">
        <f>IF(N166="nulová",J166,0)</f>
        <v>0</v>
      </c>
      <c r="BJ166" s="15" t="s">
        <v>138</v>
      </c>
      <c r="BK166" s="186">
        <f>ROUND(I166*H166,2)</f>
        <v>0</v>
      </c>
      <c r="BL166" s="15" t="s">
        <v>137</v>
      </c>
      <c r="BM166" s="185" t="s">
        <v>226</v>
      </c>
    </row>
    <row r="167" s="2" customFormat="1" ht="24.15" customHeight="1">
      <c r="A167" s="34"/>
      <c r="B167" s="172"/>
      <c r="C167" s="173" t="s">
        <v>227</v>
      </c>
      <c r="D167" s="173" t="s">
        <v>133</v>
      </c>
      <c r="E167" s="174" t="s">
        <v>228</v>
      </c>
      <c r="F167" s="175" t="s">
        <v>229</v>
      </c>
      <c r="G167" s="176" t="s">
        <v>215</v>
      </c>
      <c r="H167" s="177">
        <v>22.623000000000001</v>
      </c>
      <c r="I167" s="178"/>
      <c r="J167" s="179">
        <f>ROUND(I167*H167,2)</f>
        <v>0</v>
      </c>
      <c r="K167" s="180"/>
      <c r="L167" s="35"/>
      <c r="M167" s="181" t="s">
        <v>1</v>
      </c>
      <c r="N167" s="182" t="s">
        <v>40</v>
      </c>
      <c r="O167" s="78"/>
      <c r="P167" s="183">
        <f>O167*H167</f>
        <v>0</v>
      </c>
      <c r="Q167" s="183">
        <v>0</v>
      </c>
      <c r="R167" s="183">
        <f>Q167*H167</f>
        <v>0</v>
      </c>
      <c r="S167" s="183">
        <v>0</v>
      </c>
      <c r="T167" s="184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5" t="s">
        <v>137</v>
      </c>
      <c r="AT167" s="185" t="s">
        <v>133</v>
      </c>
      <c r="AU167" s="185" t="s">
        <v>138</v>
      </c>
      <c r="AY167" s="15" t="s">
        <v>129</v>
      </c>
      <c r="BE167" s="186">
        <f>IF(N167="základná",J167,0)</f>
        <v>0</v>
      </c>
      <c r="BF167" s="186">
        <f>IF(N167="znížená",J167,0)</f>
        <v>0</v>
      </c>
      <c r="BG167" s="186">
        <f>IF(N167="zákl. prenesená",J167,0)</f>
        <v>0</v>
      </c>
      <c r="BH167" s="186">
        <f>IF(N167="zníž. prenesená",J167,0)</f>
        <v>0</v>
      </c>
      <c r="BI167" s="186">
        <f>IF(N167="nulová",J167,0)</f>
        <v>0</v>
      </c>
      <c r="BJ167" s="15" t="s">
        <v>138</v>
      </c>
      <c r="BK167" s="186">
        <f>ROUND(I167*H167,2)</f>
        <v>0</v>
      </c>
      <c r="BL167" s="15" t="s">
        <v>137</v>
      </c>
      <c r="BM167" s="185" t="s">
        <v>230</v>
      </c>
    </row>
    <row r="168" s="2" customFormat="1" ht="24.15" customHeight="1">
      <c r="A168" s="34"/>
      <c r="B168" s="172"/>
      <c r="C168" s="173" t="s">
        <v>184</v>
      </c>
      <c r="D168" s="173" t="s">
        <v>133</v>
      </c>
      <c r="E168" s="174" t="s">
        <v>231</v>
      </c>
      <c r="F168" s="175" t="s">
        <v>232</v>
      </c>
      <c r="G168" s="176" t="s">
        <v>215</v>
      </c>
      <c r="H168" s="177">
        <v>22.623000000000001</v>
      </c>
      <c r="I168" s="178"/>
      <c r="J168" s="179">
        <f>ROUND(I168*H168,2)</f>
        <v>0</v>
      </c>
      <c r="K168" s="180"/>
      <c r="L168" s="35"/>
      <c r="M168" s="181" t="s">
        <v>1</v>
      </c>
      <c r="N168" s="182" t="s">
        <v>40</v>
      </c>
      <c r="O168" s="78"/>
      <c r="P168" s="183">
        <f>O168*H168</f>
        <v>0</v>
      </c>
      <c r="Q168" s="183">
        <v>0</v>
      </c>
      <c r="R168" s="183">
        <f>Q168*H168</f>
        <v>0</v>
      </c>
      <c r="S168" s="183">
        <v>0</v>
      </c>
      <c r="T168" s="184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5" t="s">
        <v>137</v>
      </c>
      <c r="AT168" s="185" t="s">
        <v>133</v>
      </c>
      <c r="AU168" s="185" t="s">
        <v>138</v>
      </c>
      <c r="AY168" s="15" t="s">
        <v>129</v>
      </c>
      <c r="BE168" s="186">
        <f>IF(N168="základná",J168,0)</f>
        <v>0</v>
      </c>
      <c r="BF168" s="186">
        <f>IF(N168="znížená",J168,0)</f>
        <v>0</v>
      </c>
      <c r="BG168" s="186">
        <f>IF(N168="zákl. prenesená",J168,0)</f>
        <v>0</v>
      </c>
      <c r="BH168" s="186">
        <f>IF(N168="zníž. prenesená",J168,0)</f>
        <v>0</v>
      </c>
      <c r="BI168" s="186">
        <f>IF(N168="nulová",J168,0)</f>
        <v>0</v>
      </c>
      <c r="BJ168" s="15" t="s">
        <v>138</v>
      </c>
      <c r="BK168" s="186">
        <f>ROUND(I168*H168,2)</f>
        <v>0</v>
      </c>
      <c r="BL168" s="15" t="s">
        <v>137</v>
      </c>
      <c r="BM168" s="185" t="s">
        <v>233</v>
      </c>
    </row>
    <row r="169" s="2" customFormat="1" ht="16.5" customHeight="1">
      <c r="A169" s="34"/>
      <c r="B169" s="172"/>
      <c r="C169" s="173" t="s">
        <v>234</v>
      </c>
      <c r="D169" s="173" t="s">
        <v>133</v>
      </c>
      <c r="E169" s="174" t="s">
        <v>235</v>
      </c>
      <c r="F169" s="175" t="s">
        <v>236</v>
      </c>
      <c r="G169" s="176" t="s">
        <v>183</v>
      </c>
      <c r="H169" s="177">
        <v>4</v>
      </c>
      <c r="I169" s="178"/>
      <c r="J169" s="179">
        <f>ROUND(I169*H169,2)</f>
        <v>0</v>
      </c>
      <c r="K169" s="180"/>
      <c r="L169" s="35"/>
      <c r="M169" s="181" t="s">
        <v>1</v>
      </c>
      <c r="N169" s="182" t="s">
        <v>40</v>
      </c>
      <c r="O169" s="78"/>
      <c r="P169" s="183">
        <f>O169*H169</f>
        <v>0</v>
      </c>
      <c r="Q169" s="183">
        <v>0</v>
      </c>
      <c r="R169" s="183">
        <f>Q169*H169</f>
        <v>0</v>
      </c>
      <c r="S169" s="183">
        <v>0</v>
      </c>
      <c r="T169" s="184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5" t="s">
        <v>137</v>
      </c>
      <c r="AT169" s="185" t="s">
        <v>133</v>
      </c>
      <c r="AU169" s="185" t="s">
        <v>138</v>
      </c>
      <c r="AY169" s="15" t="s">
        <v>129</v>
      </c>
      <c r="BE169" s="186">
        <f>IF(N169="základná",J169,0)</f>
        <v>0</v>
      </c>
      <c r="BF169" s="186">
        <f>IF(N169="znížená",J169,0)</f>
        <v>0</v>
      </c>
      <c r="BG169" s="186">
        <f>IF(N169="zákl. prenesená",J169,0)</f>
        <v>0</v>
      </c>
      <c r="BH169" s="186">
        <f>IF(N169="zníž. prenesená",J169,0)</f>
        <v>0</v>
      </c>
      <c r="BI169" s="186">
        <f>IF(N169="nulová",J169,0)</f>
        <v>0</v>
      </c>
      <c r="BJ169" s="15" t="s">
        <v>138</v>
      </c>
      <c r="BK169" s="186">
        <f>ROUND(I169*H169,2)</f>
        <v>0</v>
      </c>
      <c r="BL169" s="15" t="s">
        <v>137</v>
      </c>
      <c r="BM169" s="185" t="s">
        <v>237</v>
      </c>
    </row>
    <row r="170" s="12" customFormat="1" ht="22.8" customHeight="1">
      <c r="A170" s="12"/>
      <c r="B170" s="159"/>
      <c r="C170" s="12"/>
      <c r="D170" s="160" t="s">
        <v>73</v>
      </c>
      <c r="E170" s="170" t="s">
        <v>238</v>
      </c>
      <c r="F170" s="170" t="s">
        <v>239</v>
      </c>
      <c r="G170" s="12"/>
      <c r="H170" s="12"/>
      <c r="I170" s="162"/>
      <c r="J170" s="171">
        <f>BK170</f>
        <v>0</v>
      </c>
      <c r="K170" s="12"/>
      <c r="L170" s="159"/>
      <c r="M170" s="164"/>
      <c r="N170" s="165"/>
      <c r="O170" s="165"/>
      <c r="P170" s="166">
        <f>P171</f>
        <v>0</v>
      </c>
      <c r="Q170" s="165"/>
      <c r="R170" s="166">
        <f>R171</f>
        <v>0</v>
      </c>
      <c r="S170" s="165"/>
      <c r="T170" s="167">
        <f>T171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160" t="s">
        <v>82</v>
      </c>
      <c r="AT170" s="168" t="s">
        <v>73</v>
      </c>
      <c r="AU170" s="168" t="s">
        <v>82</v>
      </c>
      <c r="AY170" s="160" t="s">
        <v>129</v>
      </c>
      <c r="BK170" s="169">
        <f>BK171</f>
        <v>0</v>
      </c>
    </row>
    <row r="171" s="2" customFormat="1" ht="24.15" customHeight="1">
      <c r="A171" s="34"/>
      <c r="B171" s="172"/>
      <c r="C171" s="173" t="s">
        <v>188</v>
      </c>
      <c r="D171" s="173" t="s">
        <v>133</v>
      </c>
      <c r="E171" s="174" t="s">
        <v>240</v>
      </c>
      <c r="F171" s="175" t="s">
        <v>241</v>
      </c>
      <c r="G171" s="176" t="s">
        <v>215</v>
      </c>
      <c r="H171" s="177">
        <v>5.5439999999999996</v>
      </c>
      <c r="I171" s="178"/>
      <c r="J171" s="179">
        <f>ROUND(I171*H171,2)</f>
        <v>0</v>
      </c>
      <c r="K171" s="180"/>
      <c r="L171" s="35"/>
      <c r="M171" s="181" t="s">
        <v>1</v>
      </c>
      <c r="N171" s="182" t="s">
        <v>40</v>
      </c>
      <c r="O171" s="78"/>
      <c r="P171" s="183">
        <f>O171*H171</f>
        <v>0</v>
      </c>
      <c r="Q171" s="183">
        <v>0</v>
      </c>
      <c r="R171" s="183">
        <f>Q171*H171</f>
        <v>0</v>
      </c>
      <c r="S171" s="183">
        <v>0</v>
      </c>
      <c r="T171" s="184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5" t="s">
        <v>137</v>
      </c>
      <c r="AT171" s="185" t="s">
        <v>133</v>
      </c>
      <c r="AU171" s="185" t="s">
        <v>138</v>
      </c>
      <c r="AY171" s="15" t="s">
        <v>129</v>
      </c>
      <c r="BE171" s="186">
        <f>IF(N171="základná",J171,0)</f>
        <v>0</v>
      </c>
      <c r="BF171" s="186">
        <f>IF(N171="znížená",J171,0)</f>
        <v>0</v>
      </c>
      <c r="BG171" s="186">
        <f>IF(N171="zákl. prenesená",J171,0)</f>
        <v>0</v>
      </c>
      <c r="BH171" s="186">
        <f>IF(N171="zníž. prenesená",J171,0)</f>
        <v>0</v>
      </c>
      <c r="BI171" s="186">
        <f>IF(N171="nulová",J171,0)</f>
        <v>0</v>
      </c>
      <c r="BJ171" s="15" t="s">
        <v>138</v>
      </c>
      <c r="BK171" s="186">
        <f>ROUND(I171*H171,2)</f>
        <v>0</v>
      </c>
      <c r="BL171" s="15" t="s">
        <v>137</v>
      </c>
      <c r="BM171" s="185" t="s">
        <v>242</v>
      </c>
    </row>
    <row r="172" s="12" customFormat="1" ht="25.92" customHeight="1">
      <c r="A172" s="12"/>
      <c r="B172" s="159"/>
      <c r="C172" s="12"/>
      <c r="D172" s="160" t="s">
        <v>73</v>
      </c>
      <c r="E172" s="161" t="s">
        <v>243</v>
      </c>
      <c r="F172" s="161" t="s">
        <v>244</v>
      </c>
      <c r="G172" s="12"/>
      <c r="H172" s="12"/>
      <c r="I172" s="162"/>
      <c r="J172" s="163">
        <f>BK172</f>
        <v>0</v>
      </c>
      <c r="K172" s="12"/>
      <c r="L172" s="159"/>
      <c r="M172" s="164"/>
      <c r="N172" s="165"/>
      <c r="O172" s="165"/>
      <c r="P172" s="166">
        <f>P173+P177+P194+P214+P245+P251+P262+P272+P277+P282+P284+P288+P298+P301</f>
        <v>0</v>
      </c>
      <c r="Q172" s="165"/>
      <c r="R172" s="166">
        <f>R173+R177+R194+R214+R245+R251+R262+R272+R277+R282+R284+R288+R298+R301</f>
        <v>2.4087808505080002</v>
      </c>
      <c r="S172" s="165"/>
      <c r="T172" s="167">
        <f>T173+T177+T194+T214+T245+T251+T262+T272+T277+T282+T284+T288+T298+T301</f>
        <v>0.47219544999999996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160" t="s">
        <v>138</v>
      </c>
      <c r="AT172" s="168" t="s">
        <v>73</v>
      </c>
      <c r="AU172" s="168" t="s">
        <v>74</v>
      </c>
      <c r="AY172" s="160" t="s">
        <v>129</v>
      </c>
      <c r="BK172" s="169">
        <f>BK173+BK177+BK194+BK214+BK245+BK251+BK262+BK272+BK277+BK282+BK284+BK288+BK298+BK301</f>
        <v>0</v>
      </c>
    </row>
    <row r="173" s="12" customFormat="1" ht="22.8" customHeight="1">
      <c r="A173" s="12"/>
      <c r="B173" s="159"/>
      <c r="C173" s="12"/>
      <c r="D173" s="160" t="s">
        <v>73</v>
      </c>
      <c r="E173" s="170" t="s">
        <v>245</v>
      </c>
      <c r="F173" s="170" t="s">
        <v>246</v>
      </c>
      <c r="G173" s="12"/>
      <c r="H173" s="12"/>
      <c r="I173" s="162"/>
      <c r="J173" s="171">
        <f>BK173</f>
        <v>0</v>
      </c>
      <c r="K173" s="12"/>
      <c r="L173" s="159"/>
      <c r="M173" s="164"/>
      <c r="N173" s="165"/>
      <c r="O173" s="165"/>
      <c r="P173" s="166">
        <f>SUM(P174:P176)</f>
        <v>0</v>
      </c>
      <c r="Q173" s="165"/>
      <c r="R173" s="166">
        <f>SUM(R174:R176)</f>
        <v>0.12335325</v>
      </c>
      <c r="S173" s="165"/>
      <c r="T173" s="167">
        <f>SUM(T174:T176)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60" t="s">
        <v>138</v>
      </c>
      <c r="AT173" s="168" t="s">
        <v>73</v>
      </c>
      <c r="AU173" s="168" t="s">
        <v>82</v>
      </c>
      <c r="AY173" s="160" t="s">
        <v>129</v>
      </c>
      <c r="BK173" s="169">
        <f>SUM(BK174:BK176)</f>
        <v>0</v>
      </c>
    </row>
    <row r="174" s="2" customFormat="1" ht="24.15" customHeight="1">
      <c r="A174" s="34"/>
      <c r="B174" s="172"/>
      <c r="C174" s="173" t="s">
        <v>247</v>
      </c>
      <c r="D174" s="173" t="s">
        <v>133</v>
      </c>
      <c r="E174" s="174" t="s">
        <v>248</v>
      </c>
      <c r="F174" s="175" t="s">
        <v>249</v>
      </c>
      <c r="G174" s="176" t="s">
        <v>136</v>
      </c>
      <c r="H174" s="177">
        <v>34.509999999999998</v>
      </c>
      <c r="I174" s="178"/>
      <c r="J174" s="179">
        <f>ROUND(I174*H174,2)</f>
        <v>0</v>
      </c>
      <c r="K174" s="180"/>
      <c r="L174" s="35"/>
      <c r="M174" s="181" t="s">
        <v>1</v>
      </c>
      <c r="N174" s="182" t="s">
        <v>40</v>
      </c>
      <c r="O174" s="78"/>
      <c r="P174" s="183">
        <f>O174*H174</f>
        <v>0</v>
      </c>
      <c r="Q174" s="183">
        <v>0.001575</v>
      </c>
      <c r="R174" s="183">
        <f>Q174*H174</f>
        <v>0.054353249999999999</v>
      </c>
      <c r="S174" s="183">
        <v>0</v>
      </c>
      <c r="T174" s="184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5" t="s">
        <v>169</v>
      </c>
      <c r="AT174" s="185" t="s">
        <v>133</v>
      </c>
      <c r="AU174" s="185" t="s">
        <v>138</v>
      </c>
      <c r="AY174" s="15" t="s">
        <v>129</v>
      </c>
      <c r="BE174" s="186">
        <f>IF(N174="základná",J174,0)</f>
        <v>0</v>
      </c>
      <c r="BF174" s="186">
        <f>IF(N174="znížená",J174,0)</f>
        <v>0</v>
      </c>
      <c r="BG174" s="186">
        <f>IF(N174="zákl. prenesená",J174,0)</f>
        <v>0</v>
      </c>
      <c r="BH174" s="186">
        <f>IF(N174="zníž. prenesená",J174,0)</f>
        <v>0</v>
      </c>
      <c r="BI174" s="186">
        <f>IF(N174="nulová",J174,0)</f>
        <v>0</v>
      </c>
      <c r="BJ174" s="15" t="s">
        <v>138</v>
      </c>
      <c r="BK174" s="186">
        <f>ROUND(I174*H174,2)</f>
        <v>0</v>
      </c>
      <c r="BL174" s="15" t="s">
        <v>169</v>
      </c>
      <c r="BM174" s="185" t="s">
        <v>250</v>
      </c>
    </row>
    <row r="175" s="2" customFormat="1" ht="24.15" customHeight="1">
      <c r="A175" s="34"/>
      <c r="B175" s="172"/>
      <c r="C175" s="173" t="s">
        <v>193</v>
      </c>
      <c r="D175" s="173" t="s">
        <v>133</v>
      </c>
      <c r="E175" s="174" t="s">
        <v>251</v>
      </c>
      <c r="F175" s="175" t="s">
        <v>252</v>
      </c>
      <c r="G175" s="176" t="s">
        <v>136</v>
      </c>
      <c r="H175" s="177">
        <v>30</v>
      </c>
      <c r="I175" s="178"/>
      <c r="J175" s="179">
        <f>ROUND(I175*H175,2)</f>
        <v>0</v>
      </c>
      <c r="K175" s="180"/>
      <c r="L175" s="35"/>
      <c r="M175" s="181" t="s">
        <v>1</v>
      </c>
      <c r="N175" s="182" t="s">
        <v>40</v>
      </c>
      <c r="O175" s="78"/>
      <c r="P175" s="183">
        <f>O175*H175</f>
        <v>0</v>
      </c>
      <c r="Q175" s="183">
        <v>0.0023</v>
      </c>
      <c r="R175" s="183">
        <f>Q175*H175</f>
        <v>0.069000000000000006</v>
      </c>
      <c r="S175" s="183">
        <v>0</v>
      </c>
      <c r="T175" s="184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5" t="s">
        <v>169</v>
      </c>
      <c r="AT175" s="185" t="s">
        <v>133</v>
      </c>
      <c r="AU175" s="185" t="s">
        <v>138</v>
      </c>
      <c r="AY175" s="15" t="s">
        <v>129</v>
      </c>
      <c r="BE175" s="186">
        <f>IF(N175="základná",J175,0)</f>
        <v>0</v>
      </c>
      <c r="BF175" s="186">
        <f>IF(N175="znížená",J175,0)</f>
        <v>0</v>
      </c>
      <c r="BG175" s="186">
        <f>IF(N175="zákl. prenesená",J175,0)</f>
        <v>0</v>
      </c>
      <c r="BH175" s="186">
        <f>IF(N175="zníž. prenesená",J175,0)</f>
        <v>0</v>
      </c>
      <c r="BI175" s="186">
        <f>IF(N175="nulová",J175,0)</f>
        <v>0</v>
      </c>
      <c r="BJ175" s="15" t="s">
        <v>138</v>
      </c>
      <c r="BK175" s="186">
        <f>ROUND(I175*H175,2)</f>
        <v>0</v>
      </c>
      <c r="BL175" s="15" t="s">
        <v>169</v>
      </c>
      <c r="BM175" s="185" t="s">
        <v>253</v>
      </c>
    </row>
    <row r="176" s="2" customFormat="1" ht="24.15" customHeight="1">
      <c r="A176" s="34"/>
      <c r="B176" s="172"/>
      <c r="C176" s="173" t="s">
        <v>254</v>
      </c>
      <c r="D176" s="173" t="s">
        <v>133</v>
      </c>
      <c r="E176" s="174" t="s">
        <v>255</v>
      </c>
      <c r="F176" s="175" t="s">
        <v>256</v>
      </c>
      <c r="G176" s="176" t="s">
        <v>257</v>
      </c>
      <c r="H176" s="198"/>
      <c r="I176" s="178"/>
      <c r="J176" s="179">
        <f>ROUND(I176*H176,2)</f>
        <v>0</v>
      </c>
      <c r="K176" s="180"/>
      <c r="L176" s="35"/>
      <c r="M176" s="181" t="s">
        <v>1</v>
      </c>
      <c r="N176" s="182" t="s">
        <v>40</v>
      </c>
      <c r="O176" s="78"/>
      <c r="P176" s="183">
        <f>O176*H176</f>
        <v>0</v>
      </c>
      <c r="Q176" s="183">
        <v>0</v>
      </c>
      <c r="R176" s="183">
        <f>Q176*H176</f>
        <v>0</v>
      </c>
      <c r="S176" s="183">
        <v>0</v>
      </c>
      <c r="T176" s="184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5" t="s">
        <v>169</v>
      </c>
      <c r="AT176" s="185" t="s">
        <v>133</v>
      </c>
      <c r="AU176" s="185" t="s">
        <v>138</v>
      </c>
      <c r="AY176" s="15" t="s">
        <v>129</v>
      </c>
      <c r="BE176" s="186">
        <f>IF(N176="základná",J176,0)</f>
        <v>0</v>
      </c>
      <c r="BF176" s="186">
        <f>IF(N176="znížená",J176,0)</f>
        <v>0</v>
      </c>
      <c r="BG176" s="186">
        <f>IF(N176="zákl. prenesená",J176,0)</f>
        <v>0</v>
      </c>
      <c r="BH176" s="186">
        <f>IF(N176="zníž. prenesená",J176,0)</f>
        <v>0</v>
      </c>
      <c r="BI176" s="186">
        <f>IF(N176="nulová",J176,0)</f>
        <v>0</v>
      </c>
      <c r="BJ176" s="15" t="s">
        <v>138</v>
      </c>
      <c r="BK176" s="186">
        <f>ROUND(I176*H176,2)</f>
        <v>0</v>
      </c>
      <c r="BL176" s="15" t="s">
        <v>169</v>
      </c>
      <c r="BM176" s="185" t="s">
        <v>258</v>
      </c>
    </row>
    <row r="177" s="12" customFormat="1" ht="22.8" customHeight="1">
      <c r="A177" s="12"/>
      <c r="B177" s="159"/>
      <c r="C177" s="12"/>
      <c r="D177" s="160" t="s">
        <v>73</v>
      </c>
      <c r="E177" s="170" t="s">
        <v>259</v>
      </c>
      <c r="F177" s="170" t="s">
        <v>260</v>
      </c>
      <c r="G177" s="12"/>
      <c r="H177" s="12"/>
      <c r="I177" s="162"/>
      <c r="J177" s="171">
        <f>BK177</f>
        <v>0</v>
      </c>
      <c r="K177" s="12"/>
      <c r="L177" s="159"/>
      <c r="M177" s="164"/>
      <c r="N177" s="165"/>
      <c r="O177" s="165"/>
      <c r="P177" s="166">
        <f>SUM(P178:P193)</f>
        <v>0</v>
      </c>
      <c r="Q177" s="165"/>
      <c r="R177" s="166">
        <f>SUM(R178:R193)</f>
        <v>0.0271720144</v>
      </c>
      <c r="S177" s="165"/>
      <c r="T177" s="167">
        <f>SUM(T178:T193)</f>
        <v>0.036519999999999997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160" t="s">
        <v>138</v>
      </c>
      <c r="AT177" s="168" t="s">
        <v>73</v>
      </c>
      <c r="AU177" s="168" t="s">
        <v>82</v>
      </c>
      <c r="AY177" s="160" t="s">
        <v>129</v>
      </c>
      <c r="BK177" s="169">
        <f>SUM(BK178:BK193)</f>
        <v>0</v>
      </c>
    </row>
    <row r="178" s="2" customFormat="1" ht="24.15" customHeight="1">
      <c r="A178" s="34"/>
      <c r="B178" s="172"/>
      <c r="C178" s="173" t="s">
        <v>261</v>
      </c>
      <c r="D178" s="173" t="s">
        <v>133</v>
      </c>
      <c r="E178" s="174" t="s">
        <v>262</v>
      </c>
      <c r="F178" s="175" t="s">
        <v>263</v>
      </c>
      <c r="G178" s="176" t="s">
        <v>183</v>
      </c>
      <c r="H178" s="177">
        <v>2</v>
      </c>
      <c r="I178" s="178"/>
      <c r="J178" s="179">
        <f>ROUND(I178*H178,2)</f>
        <v>0</v>
      </c>
      <c r="K178" s="180"/>
      <c r="L178" s="35"/>
      <c r="M178" s="181" t="s">
        <v>1</v>
      </c>
      <c r="N178" s="182" t="s">
        <v>40</v>
      </c>
      <c r="O178" s="78"/>
      <c r="P178" s="183">
        <f>O178*H178</f>
        <v>0</v>
      </c>
      <c r="Q178" s="183">
        <v>0.0002026838</v>
      </c>
      <c r="R178" s="183">
        <f>Q178*H178</f>
        <v>0.0004053676</v>
      </c>
      <c r="S178" s="183">
        <v>0</v>
      </c>
      <c r="T178" s="184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5" t="s">
        <v>169</v>
      </c>
      <c r="AT178" s="185" t="s">
        <v>133</v>
      </c>
      <c r="AU178" s="185" t="s">
        <v>138</v>
      </c>
      <c r="AY178" s="15" t="s">
        <v>129</v>
      </c>
      <c r="BE178" s="186">
        <f>IF(N178="základná",J178,0)</f>
        <v>0</v>
      </c>
      <c r="BF178" s="186">
        <f>IF(N178="znížená",J178,0)</f>
        <v>0</v>
      </c>
      <c r="BG178" s="186">
        <f>IF(N178="zákl. prenesená",J178,0)</f>
        <v>0</v>
      </c>
      <c r="BH178" s="186">
        <f>IF(N178="zníž. prenesená",J178,0)</f>
        <v>0</v>
      </c>
      <c r="BI178" s="186">
        <f>IF(N178="nulová",J178,0)</f>
        <v>0</v>
      </c>
      <c r="BJ178" s="15" t="s">
        <v>138</v>
      </c>
      <c r="BK178" s="186">
        <f>ROUND(I178*H178,2)</f>
        <v>0</v>
      </c>
      <c r="BL178" s="15" t="s">
        <v>169</v>
      </c>
      <c r="BM178" s="185" t="s">
        <v>264</v>
      </c>
    </row>
    <row r="179" s="2" customFormat="1" ht="33" customHeight="1">
      <c r="A179" s="34"/>
      <c r="B179" s="172"/>
      <c r="C179" s="173" t="s">
        <v>197</v>
      </c>
      <c r="D179" s="173" t="s">
        <v>133</v>
      </c>
      <c r="E179" s="174" t="s">
        <v>265</v>
      </c>
      <c r="F179" s="175" t="s">
        <v>266</v>
      </c>
      <c r="G179" s="176" t="s">
        <v>183</v>
      </c>
      <c r="H179" s="177">
        <v>8</v>
      </c>
      <c r="I179" s="178"/>
      <c r="J179" s="179">
        <f>ROUND(I179*H179,2)</f>
        <v>0</v>
      </c>
      <c r="K179" s="180"/>
      <c r="L179" s="35"/>
      <c r="M179" s="181" t="s">
        <v>1</v>
      </c>
      <c r="N179" s="182" t="s">
        <v>40</v>
      </c>
      <c r="O179" s="78"/>
      <c r="P179" s="183">
        <f>O179*H179</f>
        <v>0</v>
      </c>
      <c r="Q179" s="183">
        <v>0.00088192139999999995</v>
      </c>
      <c r="R179" s="183">
        <f>Q179*H179</f>
        <v>0.0070553711999999996</v>
      </c>
      <c r="S179" s="183">
        <v>0</v>
      </c>
      <c r="T179" s="184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5" t="s">
        <v>169</v>
      </c>
      <c r="AT179" s="185" t="s">
        <v>133</v>
      </c>
      <c r="AU179" s="185" t="s">
        <v>138</v>
      </c>
      <c r="AY179" s="15" t="s">
        <v>129</v>
      </c>
      <c r="BE179" s="186">
        <f>IF(N179="základná",J179,0)</f>
        <v>0</v>
      </c>
      <c r="BF179" s="186">
        <f>IF(N179="znížená",J179,0)</f>
        <v>0</v>
      </c>
      <c r="BG179" s="186">
        <f>IF(N179="zákl. prenesená",J179,0)</f>
        <v>0</v>
      </c>
      <c r="BH179" s="186">
        <f>IF(N179="zníž. prenesená",J179,0)</f>
        <v>0</v>
      </c>
      <c r="BI179" s="186">
        <f>IF(N179="nulová",J179,0)</f>
        <v>0</v>
      </c>
      <c r="BJ179" s="15" t="s">
        <v>138</v>
      </c>
      <c r="BK179" s="186">
        <f>ROUND(I179*H179,2)</f>
        <v>0</v>
      </c>
      <c r="BL179" s="15" t="s">
        <v>169</v>
      </c>
      <c r="BM179" s="185" t="s">
        <v>267</v>
      </c>
    </row>
    <row r="180" s="2" customFormat="1" ht="24.15" customHeight="1">
      <c r="A180" s="34"/>
      <c r="B180" s="172"/>
      <c r="C180" s="173" t="s">
        <v>268</v>
      </c>
      <c r="D180" s="173" t="s">
        <v>133</v>
      </c>
      <c r="E180" s="174" t="s">
        <v>269</v>
      </c>
      <c r="F180" s="175" t="s">
        <v>270</v>
      </c>
      <c r="G180" s="176" t="s">
        <v>183</v>
      </c>
      <c r="H180" s="177">
        <v>2</v>
      </c>
      <c r="I180" s="178"/>
      <c r="J180" s="179">
        <f>ROUND(I180*H180,2)</f>
        <v>0</v>
      </c>
      <c r="K180" s="180"/>
      <c r="L180" s="35"/>
      <c r="M180" s="181" t="s">
        <v>1</v>
      </c>
      <c r="N180" s="182" t="s">
        <v>40</v>
      </c>
      <c r="O180" s="78"/>
      <c r="P180" s="183">
        <f>O180*H180</f>
        <v>0</v>
      </c>
      <c r="Q180" s="183">
        <v>0.00053492280000000001</v>
      </c>
      <c r="R180" s="183">
        <f>Q180*H180</f>
        <v>0.0010698456</v>
      </c>
      <c r="S180" s="183">
        <v>0</v>
      </c>
      <c r="T180" s="184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5" t="s">
        <v>169</v>
      </c>
      <c r="AT180" s="185" t="s">
        <v>133</v>
      </c>
      <c r="AU180" s="185" t="s">
        <v>138</v>
      </c>
      <c r="AY180" s="15" t="s">
        <v>129</v>
      </c>
      <c r="BE180" s="186">
        <f>IF(N180="základná",J180,0)</f>
        <v>0</v>
      </c>
      <c r="BF180" s="186">
        <f>IF(N180="znížená",J180,0)</f>
        <v>0</v>
      </c>
      <c r="BG180" s="186">
        <f>IF(N180="zákl. prenesená",J180,0)</f>
        <v>0</v>
      </c>
      <c r="BH180" s="186">
        <f>IF(N180="zníž. prenesená",J180,0)</f>
        <v>0</v>
      </c>
      <c r="BI180" s="186">
        <f>IF(N180="nulová",J180,0)</f>
        <v>0</v>
      </c>
      <c r="BJ180" s="15" t="s">
        <v>138</v>
      </c>
      <c r="BK180" s="186">
        <f>ROUND(I180*H180,2)</f>
        <v>0</v>
      </c>
      <c r="BL180" s="15" t="s">
        <v>169</v>
      </c>
      <c r="BM180" s="185" t="s">
        <v>271</v>
      </c>
    </row>
    <row r="181" s="2" customFormat="1" ht="24.15" customHeight="1">
      <c r="A181" s="34"/>
      <c r="B181" s="172"/>
      <c r="C181" s="173" t="s">
        <v>201</v>
      </c>
      <c r="D181" s="173" t="s">
        <v>133</v>
      </c>
      <c r="E181" s="174" t="s">
        <v>272</v>
      </c>
      <c r="F181" s="175" t="s">
        <v>273</v>
      </c>
      <c r="G181" s="176" t="s">
        <v>183</v>
      </c>
      <c r="H181" s="177">
        <v>14</v>
      </c>
      <c r="I181" s="178"/>
      <c r="J181" s="179">
        <f>ROUND(I181*H181,2)</f>
        <v>0</v>
      </c>
      <c r="K181" s="180"/>
      <c r="L181" s="35"/>
      <c r="M181" s="181" t="s">
        <v>1</v>
      </c>
      <c r="N181" s="182" t="s">
        <v>40</v>
      </c>
      <c r="O181" s="78"/>
      <c r="P181" s="183">
        <f>O181*H181</f>
        <v>0</v>
      </c>
      <c r="Q181" s="183">
        <v>0</v>
      </c>
      <c r="R181" s="183">
        <f>Q181*H181</f>
        <v>0</v>
      </c>
      <c r="S181" s="183">
        <v>0</v>
      </c>
      <c r="T181" s="184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5" t="s">
        <v>169</v>
      </c>
      <c r="AT181" s="185" t="s">
        <v>133</v>
      </c>
      <c r="AU181" s="185" t="s">
        <v>138</v>
      </c>
      <c r="AY181" s="15" t="s">
        <v>129</v>
      </c>
      <c r="BE181" s="186">
        <f>IF(N181="základná",J181,0)</f>
        <v>0</v>
      </c>
      <c r="BF181" s="186">
        <f>IF(N181="znížená",J181,0)</f>
        <v>0</v>
      </c>
      <c r="BG181" s="186">
        <f>IF(N181="zákl. prenesená",J181,0)</f>
        <v>0</v>
      </c>
      <c r="BH181" s="186">
        <f>IF(N181="zníž. prenesená",J181,0)</f>
        <v>0</v>
      </c>
      <c r="BI181" s="186">
        <f>IF(N181="nulová",J181,0)</f>
        <v>0</v>
      </c>
      <c r="BJ181" s="15" t="s">
        <v>138</v>
      </c>
      <c r="BK181" s="186">
        <f>ROUND(I181*H181,2)</f>
        <v>0</v>
      </c>
      <c r="BL181" s="15" t="s">
        <v>169</v>
      </c>
      <c r="BM181" s="185" t="s">
        <v>274</v>
      </c>
    </row>
    <row r="182" s="2" customFormat="1" ht="24.15" customHeight="1">
      <c r="A182" s="34"/>
      <c r="B182" s="172"/>
      <c r="C182" s="173" t="s">
        <v>275</v>
      </c>
      <c r="D182" s="173" t="s">
        <v>133</v>
      </c>
      <c r="E182" s="174" t="s">
        <v>276</v>
      </c>
      <c r="F182" s="175" t="s">
        <v>277</v>
      </c>
      <c r="G182" s="176" t="s">
        <v>192</v>
      </c>
      <c r="H182" s="177">
        <v>10.5</v>
      </c>
      <c r="I182" s="178"/>
      <c r="J182" s="179">
        <f>ROUND(I182*H182,2)</f>
        <v>0</v>
      </c>
      <c r="K182" s="180"/>
      <c r="L182" s="35"/>
      <c r="M182" s="181" t="s">
        <v>1</v>
      </c>
      <c r="N182" s="182" t="s">
        <v>40</v>
      </c>
      <c r="O182" s="78"/>
      <c r="P182" s="183">
        <f>O182*H182</f>
        <v>0</v>
      </c>
      <c r="Q182" s="183">
        <v>0.00097316000000000004</v>
      </c>
      <c r="R182" s="183">
        <f>Q182*H182</f>
        <v>0.01021818</v>
      </c>
      <c r="S182" s="183">
        <v>0</v>
      </c>
      <c r="T182" s="184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5" t="s">
        <v>169</v>
      </c>
      <c r="AT182" s="185" t="s">
        <v>133</v>
      </c>
      <c r="AU182" s="185" t="s">
        <v>138</v>
      </c>
      <c r="AY182" s="15" t="s">
        <v>129</v>
      </c>
      <c r="BE182" s="186">
        <f>IF(N182="základná",J182,0)</f>
        <v>0</v>
      </c>
      <c r="BF182" s="186">
        <f>IF(N182="znížená",J182,0)</f>
        <v>0</v>
      </c>
      <c r="BG182" s="186">
        <f>IF(N182="zákl. prenesená",J182,0)</f>
        <v>0</v>
      </c>
      <c r="BH182" s="186">
        <f>IF(N182="zníž. prenesená",J182,0)</f>
        <v>0</v>
      </c>
      <c r="BI182" s="186">
        <f>IF(N182="nulová",J182,0)</f>
        <v>0</v>
      </c>
      <c r="BJ182" s="15" t="s">
        <v>138</v>
      </c>
      <c r="BK182" s="186">
        <f>ROUND(I182*H182,2)</f>
        <v>0</v>
      </c>
      <c r="BL182" s="15" t="s">
        <v>169</v>
      </c>
      <c r="BM182" s="185" t="s">
        <v>278</v>
      </c>
    </row>
    <row r="183" s="2" customFormat="1" ht="24.15" customHeight="1">
      <c r="A183" s="34"/>
      <c r="B183" s="172"/>
      <c r="C183" s="173" t="s">
        <v>204</v>
      </c>
      <c r="D183" s="173" t="s">
        <v>133</v>
      </c>
      <c r="E183" s="174" t="s">
        <v>279</v>
      </c>
      <c r="F183" s="175" t="s">
        <v>280</v>
      </c>
      <c r="G183" s="176" t="s">
        <v>192</v>
      </c>
      <c r="H183" s="177">
        <v>9.5</v>
      </c>
      <c r="I183" s="178"/>
      <c r="J183" s="179">
        <f>ROUND(I183*H183,2)</f>
        <v>0</v>
      </c>
      <c r="K183" s="180"/>
      <c r="L183" s="35"/>
      <c r="M183" s="181" t="s">
        <v>1</v>
      </c>
      <c r="N183" s="182" t="s">
        <v>40</v>
      </c>
      <c r="O183" s="78"/>
      <c r="P183" s="183">
        <f>O183*H183</f>
        <v>0</v>
      </c>
      <c r="Q183" s="183">
        <v>0</v>
      </c>
      <c r="R183" s="183">
        <f>Q183*H183</f>
        <v>0</v>
      </c>
      <c r="S183" s="183">
        <v>0.00156</v>
      </c>
      <c r="T183" s="184">
        <f>S183*H183</f>
        <v>0.01482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5" t="s">
        <v>169</v>
      </c>
      <c r="AT183" s="185" t="s">
        <v>133</v>
      </c>
      <c r="AU183" s="185" t="s">
        <v>138</v>
      </c>
      <c r="AY183" s="15" t="s">
        <v>129</v>
      </c>
      <c r="BE183" s="186">
        <f>IF(N183="základná",J183,0)</f>
        <v>0</v>
      </c>
      <c r="BF183" s="186">
        <f>IF(N183="znížená",J183,0)</f>
        <v>0</v>
      </c>
      <c r="BG183" s="186">
        <f>IF(N183="zákl. prenesená",J183,0)</f>
        <v>0</v>
      </c>
      <c r="BH183" s="186">
        <f>IF(N183="zníž. prenesená",J183,0)</f>
        <v>0</v>
      </c>
      <c r="BI183" s="186">
        <f>IF(N183="nulová",J183,0)</f>
        <v>0</v>
      </c>
      <c r="BJ183" s="15" t="s">
        <v>138</v>
      </c>
      <c r="BK183" s="186">
        <f>ROUND(I183*H183,2)</f>
        <v>0</v>
      </c>
      <c r="BL183" s="15" t="s">
        <v>169</v>
      </c>
      <c r="BM183" s="185" t="s">
        <v>281</v>
      </c>
    </row>
    <row r="184" s="2" customFormat="1" ht="21.75" customHeight="1">
      <c r="A184" s="34"/>
      <c r="B184" s="172"/>
      <c r="C184" s="173" t="s">
        <v>282</v>
      </c>
      <c r="D184" s="173" t="s">
        <v>133</v>
      </c>
      <c r="E184" s="174" t="s">
        <v>283</v>
      </c>
      <c r="F184" s="175" t="s">
        <v>284</v>
      </c>
      <c r="G184" s="176" t="s">
        <v>192</v>
      </c>
      <c r="H184" s="177">
        <v>7.5</v>
      </c>
      <c r="I184" s="178"/>
      <c r="J184" s="179">
        <f>ROUND(I184*H184,2)</f>
        <v>0</v>
      </c>
      <c r="K184" s="180"/>
      <c r="L184" s="35"/>
      <c r="M184" s="181" t="s">
        <v>1</v>
      </c>
      <c r="N184" s="182" t="s">
        <v>40</v>
      </c>
      <c r="O184" s="78"/>
      <c r="P184" s="183">
        <f>O184*H184</f>
        <v>0</v>
      </c>
      <c r="Q184" s="183">
        <v>0.0008319</v>
      </c>
      <c r="R184" s="183">
        <f>Q184*H184</f>
        <v>0.00623925</v>
      </c>
      <c r="S184" s="183">
        <v>0</v>
      </c>
      <c r="T184" s="184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5" t="s">
        <v>169</v>
      </c>
      <c r="AT184" s="185" t="s">
        <v>133</v>
      </c>
      <c r="AU184" s="185" t="s">
        <v>138</v>
      </c>
      <c r="AY184" s="15" t="s">
        <v>129</v>
      </c>
      <c r="BE184" s="186">
        <f>IF(N184="základná",J184,0)</f>
        <v>0</v>
      </c>
      <c r="BF184" s="186">
        <f>IF(N184="znížená",J184,0)</f>
        <v>0</v>
      </c>
      <c r="BG184" s="186">
        <f>IF(N184="zákl. prenesená",J184,0)</f>
        <v>0</v>
      </c>
      <c r="BH184" s="186">
        <f>IF(N184="zníž. prenesená",J184,0)</f>
        <v>0</v>
      </c>
      <c r="BI184" s="186">
        <f>IF(N184="nulová",J184,0)</f>
        <v>0</v>
      </c>
      <c r="BJ184" s="15" t="s">
        <v>138</v>
      </c>
      <c r="BK184" s="186">
        <f>ROUND(I184*H184,2)</f>
        <v>0</v>
      </c>
      <c r="BL184" s="15" t="s">
        <v>169</v>
      </c>
      <c r="BM184" s="185" t="s">
        <v>285</v>
      </c>
    </row>
    <row r="185" s="2" customFormat="1" ht="16.5" customHeight="1">
      <c r="A185" s="34"/>
      <c r="B185" s="172"/>
      <c r="C185" s="173" t="s">
        <v>208</v>
      </c>
      <c r="D185" s="173" t="s">
        <v>133</v>
      </c>
      <c r="E185" s="174" t="s">
        <v>286</v>
      </c>
      <c r="F185" s="175" t="s">
        <v>287</v>
      </c>
      <c r="G185" s="176" t="s">
        <v>183</v>
      </c>
      <c r="H185" s="177">
        <v>7</v>
      </c>
      <c r="I185" s="178"/>
      <c r="J185" s="179">
        <f>ROUND(I185*H185,2)</f>
        <v>0</v>
      </c>
      <c r="K185" s="180"/>
      <c r="L185" s="35"/>
      <c r="M185" s="181" t="s">
        <v>1</v>
      </c>
      <c r="N185" s="182" t="s">
        <v>40</v>
      </c>
      <c r="O185" s="78"/>
      <c r="P185" s="183">
        <f>O185*H185</f>
        <v>0</v>
      </c>
      <c r="Q185" s="183">
        <v>0.000101</v>
      </c>
      <c r="R185" s="183">
        <f>Q185*H185</f>
        <v>0.00070700000000000005</v>
      </c>
      <c r="S185" s="183">
        <v>0</v>
      </c>
      <c r="T185" s="184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5" t="s">
        <v>169</v>
      </c>
      <c r="AT185" s="185" t="s">
        <v>133</v>
      </c>
      <c r="AU185" s="185" t="s">
        <v>138</v>
      </c>
      <c r="AY185" s="15" t="s">
        <v>129</v>
      </c>
      <c r="BE185" s="186">
        <f>IF(N185="základná",J185,0)</f>
        <v>0</v>
      </c>
      <c r="BF185" s="186">
        <f>IF(N185="znížená",J185,0)</f>
        <v>0</v>
      </c>
      <c r="BG185" s="186">
        <f>IF(N185="zákl. prenesená",J185,0)</f>
        <v>0</v>
      </c>
      <c r="BH185" s="186">
        <f>IF(N185="zníž. prenesená",J185,0)</f>
        <v>0</v>
      </c>
      <c r="BI185" s="186">
        <f>IF(N185="nulová",J185,0)</f>
        <v>0</v>
      </c>
      <c r="BJ185" s="15" t="s">
        <v>138</v>
      </c>
      <c r="BK185" s="186">
        <f>ROUND(I185*H185,2)</f>
        <v>0</v>
      </c>
      <c r="BL185" s="15" t="s">
        <v>169</v>
      </c>
      <c r="BM185" s="185" t="s">
        <v>288</v>
      </c>
    </row>
    <row r="186" s="2" customFormat="1" ht="24.15" customHeight="1">
      <c r="A186" s="34"/>
      <c r="B186" s="172"/>
      <c r="C186" s="187" t="s">
        <v>289</v>
      </c>
      <c r="D186" s="187" t="s">
        <v>156</v>
      </c>
      <c r="E186" s="188" t="s">
        <v>290</v>
      </c>
      <c r="F186" s="189" t="s">
        <v>291</v>
      </c>
      <c r="G186" s="190" t="s">
        <v>183</v>
      </c>
      <c r="H186" s="191">
        <v>7</v>
      </c>
      <c r="I186" s="192"/>
      <c r="J186" s="193">
        <f>ROUND(I186*H186,2)</f>
        <v>0</v>
      </c>
      <c r="K186" s="194"/>
      <c r="L186" s="195"/>
      <c r="M186" s="196" t="s">
        <v>1</v>
      </c>
      <c r="N186" s="197" t="s">
        <v>40</v>
      </c>
      <c r="O186" s="78"/>
      <c r="P186" s="183">
        <f>O186*H186</f>
        <v>0</v>
      </c>
      <c r="Q186" s="183">
        <v>4.0000000000000003E-05</v>
      </c>
      <c r="R186" s="183">
        <f>Q186*H186</f>
        <v>0.00028000000000000003</v>
      </c>
      <c r="S186" s="183">
        <v>0</v>
      </c>
      <c r="T186" s="184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5" t="s">
        <v>197</v>
      </c>
      <c r="AT186" s="185" t="s">
        <v>156</v>
      </c>
      <c r="AU186" s="185" t="s">
        <v>138</v>
      </c>
      <c r="AY186" s="15" t="s">
        <v>129</v>
      </c>
      <c r="BE186" s="186">
        <f>IF(N186="základná",J186,0)</f>
        <v>0</v>
      </c>
      <c r="BF186" s="186">
        <f>IF(N186="znížená",J186,0)</f>
        <v>0</v>
      </c>
      <c r="BG186" s="186">
        <f>IF(N186="zákl. prenesená",J186,0)</f>
        <v>0</v>
      </c>
      <c r="BH186" s="186">
        <f>IF(N186="zníž. prenesená",J186,0)</f>
        <v>0</v>
      </c>
      <c r="BI186" s="186">
        <f>IF(N186="nulová",J186,0)</f>
        <v>0</v>
      </c>
      <c r="BJ186" s="15" t="s">
        <v>138</v>
      </c>
      <c r="BK186" s="186">
        <f>ROUND(I186*H186,2)</f>
        <v>0</v>
      </c>
      <c r="BL186" s="15" t="s">
        <v>169</v>
      </c>
      <c r="BM186" s="185" t="s">
        <v>292</v>
      </c>
    </row>
    <row r="187" s="2" customFormat="1" ht="16.5" customHeight="1">
      <c r="A187" s="34"/>
      <c r="B187" s="172"/>
      <c r="C187" s="173" t="s">
        <v>211</v>
      </c>
      <c r="D187" s="173" t="s">
        <v>133</v>
      </c>
      <c r="E187" s="174" t="s">
        <v>293</v>
      </c>
      <c r="F187" s="175" t="s">
        <v>294</v>
      </c>
      <c r="G187" s="176" t="s">
        <v>183</v>
      </c>
      <c r="H187" s="177">
        <v>7</v>
      </c>
      <c r="I187" s="178"/>
      <c r="J187" s="179">
        <f>ROUND(I187*H187,2)</f>
        <v>0</v>
      </c>
      <c r="K187" s="180"/>
      <c r="L187" s="35"/>
      <c r="M187" s="181" t="s">
        <v>1</v>
      </c>
      <c r="N187" s="182" t="s">
        <v>40</v>
      </c>
      <c r="O187" s="78"/>
      <c r="P187" s="183">
        <f>O187*H187</f>
        <v>0</v>
      </c>
      <c r="Q187" s="183">
        <v>0.000101</v>
      </c>
      <c r="R187" s="183">
        <f>Q187*H187</f>
        <v>0.00070700000000000005</v>
      </c>
      <c r="S187" s="183">
        <v>0</v>
      </c>
      <c r="T187" s="184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5" t="s">
        <v>169</v>
      </c>
      <c r="AT187" s="185" t="s">
        <v>133</v>
      </c>
      <c r="AU187" s="185" t="s">
        <v>138</v>
      </c>
      <c r="AY187" s="15" t="s">
        <v>129</v>
      </c>
      <c r="BE187" s="186">
        <f>IF(N187="základná",J187,0)</f>
        <v>0</v>
      </c>
      <c r="BF187" s="186">
        <f>IF(N187="znížená",J187,0)</f>
        <v>0</v>
      </c>
      <c r="BG187" s="186">
        <f>IF(N187="zákl. prenesená",J187,0)</f>
        <v>0</v>
      </c>
      <c r="BH187" s="186">
        <f>IF(N187="zníž. prenesená",J187,0)</f>
        <v>0</v>
      </c>
      <c r="BI187" s="186">
        <f>IF(N187="nulová",J187,0)</f>
        <v>0</v>
      </c>
      <c r="BJ187" s="15" t="s">
        <v>138</v>
      </c>
      <c r="BK187" s="186">
        <f>ROUND(I187*H187,2)</f>
        <v>0</v>
      </c>
      <c r="BL187" s="15" t="s">
        <v>169</v>
      </c>
      <c r="BM187" s="185" t="s">
        <v>295</v>
      </c>
    </row>
    <row r="188" s="2" customFormat="1" ht="24.15" customHeight="1">
      <c r="A188" s="34"/>
      <c r="B188" s="172"/>
      <c r="C188" s="187" t="s">
        <v>296</v>
      </c>
      <c r="D188" s="187" t="s">
        <v>156</v>
      </c>
      <c r="E188" s="188" t="s">
        <v>297</v>
      </c>
      <c r="F188" s="189" t="s">
        <v>298</v>
      </c>
      <c r="G188" s="190" t="s">
        <v>183</v>
      </c>
      <c r="H188" s="191">
        <v>7</v>
      </c>
      <c r="I188" s="192"/>
      <c r="J188" s="193">
        <f>ROUND(I188*H188,2)</f>
        <v>0</v>
      </c>
      <c r="K188" s="194"/>
      <c r="L188" s="195"/>
      <c r="M188" s="196" t="s">
        <v>1</v>
      </c>
      <c r="N188" s="197" t="s">
        <v>40</v>
      </c>
      <c r="O188" s="78"/>
      <c r="P188" s="183">
        <f>O188*H188</f>
        <v>0</v>
      </c>
      <c r="Q188" s="183">
        <v>6.9999999999999994E-05</v>
      </c>
      <c r="R188" s="183">
        <f>Q188*H188</f>
        <v>0.00048999999999999998</v>
      </c>
      <c r="S188" s="183">
        <v>0</v>
      </c>
      <c r="T188" s="184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5" t="s">
        <v>197</v>
      </c>
      <c r="AT188" s="185" t="s">
        <v>156</v>
      </c>
      <c r="AU188" s="185" t="s">
        <v>138</v>
      </c>
      <c r="AY188" s="15" t="s">
        <v>129</v>
      </c>
      <c r="BE188" s="186">
        <f>IF(N188="základná",J188,0)</f>
        <v>0</v>
      </c>
      <c r="BF188" s="186">
        <f>IF(N188="znížená",J188,0)</f>
        <v>0</v>
      </c>
      <c r="BG188" s="186">
        <f>IF(N188="zákl. prenesená",J188,0)</f>
        <v>0</v>
      </c>
      <c r="BH188" s="186">
        <f>IF(N188="zníž. prenesená",J188,0)</f>
        <v>0</v>
      </c>
      <c r="BI188" s="186">
        <f>IF(N188="nulová",J188,0)</f>
        <v>0</v>
      </c>
      <c r="BJ188" s="15" t="s">
        <v>138</v>
      </c>
      <c r="BK188" s="186">
        <f>ROUND(I188*H188,2)</f>
        <v>0</v>
      </c>
      <c r="BL188" s="15" t="s">
        <v>169</v>
      </c>
      <c r="BM188" s="185" t="s">
        <v>299</v>
      </c>
    </row>
    <row r="189" s="2" customFormat="1" ht="24.15" customHeight="1">
      <c r="A189" s="34"/>
      <c r="B189" s="172"/>
      <c r="C189" s="173" t="s">
        <v>216</v>
      </c>
      <c r="D189" s="173" t="s">
        <v>133</v>
      </c>
      <c r="E189" s="174" t="s">
        <v>300</v>
      </c>
      <c r="F189" s="175" t="s">
        <v>301</v>
      </c>
      <c r="G189" s="176" t="s">
        <v>183</v>
      </c>
      <c r="H189" s="177">
        <v>7</v>
      </c>
      <c r="I189" s="178"/>
      <c r="J189" s="179">
        <f>ROUND(I189*H189,2)</f>
        <v>0</v>
      </c>
      <c r="K189" s="180"/>
      <c r="L189" s="35"/>
      <c r="M189" s="181" t="s">
        <v>1</v>
      </c>
      <c r="N189" s="182" t="s">
        <v>40</v>
      </c>
      <c r="O189" s="78"/>
      <c r="P189" s="183">
        <f>O189*H189</f>
        <v>0</v>
      </c>
      <c r="Q189" s="183">
        <v>0</v>
      </c>
      <c r="R189" s="183">
        <f>Q189*H189</f>
        <v>0</v>
      </c>
      <c r="S189" s="183">
        <v>0</v>
      </c>
      <c r="T189" s="184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5" t="s">
        <v>169</v>
      </c>
      <c r="AT189" s="185" t="s">
        <v>133</v>
      </c>
      <c r="AU189" s="185" t="s">
        <v>138</v>
      </c>
      <c r="AY189" s="15" t="s">
        <v>129</v>
      </c>
      <c r="BE189" s="186">
        <f>IF(N189="základná",J189,0)</f>
        <v>0</v>
      </c>
      <c r="BF189" s="186">
        <f>IF(N189="znížená",J189,0)</f>
        <v>0</v>
      </c>
      <c r="BG189" s="186">
        <f>IF(N189="zákl. prenesená",J189,0)</f>
        <v>0</v>
      </c>
      <c r="BH189" s="186">
        <f>IF(N189="zníž. prenesená",J189,0)</f>
        <v>0</v>
      </c>
      <c r="BI189" s="186">
        <f>IF(N189="nulová",J189,0)</f>
        <v>0</v>
      </c>
      <c r="BJ189" s="15" t="s">
        <v>138</v>
      </c>
      <c r="BK189" s="186">
        <f>ROUND(I189*H189,2)</f>
        <v>0</v>
      </c>
      <c r="BL189" s="15" t="s">
        <v>169</v>
      </c>
      <c r="BM189" s="185" t="s">
        <v>302</v>
      </c>
    </row>
    <row r="190" s="2" customFormat="1" ht="21.75" customHeight="1">
      <c r="A190" s="34"/>
      <c r="B190" s="172"/>
      <c r="C190" s="173" t="s">
        <v>303</v>
      </c>
      <c r="D190" s="173" t="s">
        <v>133</v>
      </c>
      <c r="E190" s="174" t="s">
        <v>304</v>
      </c>
      <c r="F190" s="175" t="s">
        <v>305</v>
      </c>
      <c r="G190" s="176" t="s">
        <v>183</v>
      </c>
      <c r="H190" s="177">
        <v>7</v>
      </c>
      <c r="I190" s="178"/>
      <c r="J190" s="179">
        <f>ROUND(I190*H190,2)</f>
        <v>0</v>
      </c>
      <c r="K190" s="180"/>
      <c r="L190" s="35"/>
      <c r="M190" s="181" t="s">
        <v>1</v>
      </c>
      <c r="N190" s="182" t="s">
        <v>40</v>
      </c>
      <c r="O190" s="78"/>
      <c r="P190" s="183">
        <f>O190*H190</f>
        <v>0</v>
      </c>
      <c r="Q190" s="183">
        <v>0</v>
      </c>
      <c r="R190" s="183">
        <f>Q190*H190</f>
        <v>0</v>
      </c>
      <c r="S190" s="183">
        <v>0.0030999999999999999</v>
      </c>
      <c r="T190" s="184">
        <f>S190*H190</f>
        <v>0.021700000000000001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5" t="s">
        <v>169</v>
      </c>
      <c r="AT190" s="185" t="s">
        <v>133</v>
      </c>
      <c r="AU190" s="185" t="s">
        <v>138</v>
      </c>
      <c r="AY190" s="15" t="s">
        <v>129</v>
      </c>
      <c r="BE190" s="186">
        <f>IF(N190="základná",J190,0)</f>
        <v>0</v>
      </c>
      <c r="BF190" s="186">
        <f>IF(N190="znížená",J190,0)</f>
        <v>0</v>
      </c>
      <c r="BG190" s="186">
        <f>IF(N190="zákl. prenesená",J190,0)</f>
        <v>0</v>
      </c>
      <c r="BH190" s="186">
        <f>IF(N190="zníž. prenesená",J190,0)</f>
        <v>0</v>
      </c>
      <c r="BI190" s="186">
        <f>IF(N190="nulová",J190,0)</f>
        <v>0</v>
      </c>
      <c r="BJ190" s="15" t="s">
        <v>138</v>
      </c>
      <c r="BK190" s="186">
        <f>ROUND(I190*H190,2)</f>
        <v>0</v>
      </c>
      <c r="BL190" s="15" t="s">
        <v>169</v>
      </c>
      <c r="BM190" s="185" t="s">
        <v>306</v>
      </c>
    </row>
    <row r="191" s="2" customFormat="1" ht="33" customHeight="1">
      <c r="A191" s="34"/>
      <c r="B191" s="172"/>
      <c r="C191" s="173" t="s">
        <v>220</v>
      </c>
      <c r="D191" s="173" t="s">
        <v>133</v>
      </c>
      <c r="E191" s="174" t="s">
        <v>307</v>
      </c>
      <c r="F191" s="175" t="s">
        <v>308</v>
      </c>
      <c r="G191" s="176" t="s">
        <v>215</v>
      </c>
      <c r="H191" s="177">
        <v>0.036999999999999998</v>
      </c>
      <c r="I191" s="178"/>
      <c r="J191" s="179">
        <f>ROUND(I191*H191,2)</f>
        <v>0</v>
      </c>
      <c r="K191" s="180"/>
      <c r="L191" s="35"/>
      <c r="M191" s="181" t="s">
        <v>1</v>
      </c>
      <c r="N191" s="182" t="s">
        <v>40</v>
      </c>
      <c r="O191" s="78"/>
      <c r="P191" s="183">
        <f>O191*H191</f>
        <v>0</v>
      </c>
      <c r="Q191" s="183">
        <v>0</v>
      </c>
      <c r="R191" s="183">
        <f>Q191*H191</f>
        <v>0</v>
      </c>
      <c r="S191" s="183">
        <v>0</v>
      </c>
      <c r="T191" s="184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5" t="s">
        <v>169</v>
      </c>
      <c r="AT191" s="185" t="s">
        <v>133</v>
      </c>
      <c r="AU191" s="185" t="s">
        <v>138</v>
      </c>
      <c r="AY191" s="15" t="s">
        <v>129</v>
      </c>
      <c r="BE191" s="186">
        <f>IF(N191="základná",J191,0)</f>
        <v>0</v>
      </c>
      <c r="BF191" s="186">
        <f>IF(N191="znížená",J191,0)</f>
        <v>0</v>
      </c>
      <c r="BG191" s="186">
        <f>IF(N191="zákl. prenesená",J191,0)</f>
        <v>0</v>
      </c>
      <c r="BH191" s="186">
        <f>IF(N191="zníž. prenesená",J191,0)</f>
        <v>0</v>
      </c>
      <c r="BI191" s="186">
        <f>IF(N191="nulová",J191,0)</f>
        <v>0</v>
      </c>
      <c r="BJ191" s="15" t="s">
        <v>138</v>
      </c>
      <c r="BK191" s="186">
        <f>ROUND(I191*H191,2)</f>
        <v>0</v>
      </c>
      <c r="BL191" s="15" t="s">
        <v>169</v>
      </c>
      <c r="BM191" s="185" t="s">
        <v>309</v>
      </c>
    </row>
    <row r="192" s="2" customFormat="1" ht="16.5" customHeight="1">
      <c r="A192" s="34"/>
      <c r="B192" s="172"/>
      <c r="C192" s="173" t="s">
        <v>310</v>
      </c>
      <c r="D192" s="173" t="s">
        <v>133</v>
      </c>
      <c r="E192" s="174" t="s">
        <v>311</v>
      </c>
      <c r="F192" s="175" t="s">
        <v>312</v>
      </c>
      <c r="G192" s="176" t="s">
        <v>192</v>
      </c>
      <c r="H192" s="177">
        <v>10.5</v>
      </c>
      <c r="I192" s="178"/>
      <c r="J192" s="179">
        <f>ROUND(I192*H192,2)</f>
        <v>0</v>
      </c>
      <c r="K192" s="180"/>
      <c r="L192" s="35"/>
      <c r="M192" s="181" t="s">
        <v>1</v>
      </c>
      <c r="N192" s="182" t="s">
        <v>40</v>
      </c>
      <c r="O192" s="78"/>
      <c r="P192" s="183">
        <f>O192*H192</f>
        <v>0</v>
      </c>
      <c r="Q192" s="183">
        <v>0</v>
      </c>
      <c r="R192" s="183">
        <f>Q192*H192</f>
        <v>0</v>
      </c>
      <c r="S192" s="183">
        <v>0</v>
      </c>
      <c r="T192" s="184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5" t="s">
        <v>169</v>
      </c>
      <c r="AT192" s="185" t="s">
        <v>133</v>
      </c>
      <c r="AU192" s="185" t="s">
        <v>138</v>
      </c>
      <c r="AY192" s="15" t="s">
        <v>129</v>
      </c>
      <c r="BE192" s="186">
        <f>IF(N192="základná",J192,0)</f>
        <v>0</v>
      </c>
      <c r="BF192" s="186">
        <f>IF(N192="znížená",J192,0)</f>
        <v>0</v>
      </c>
      <c r="BG192" s="186">
        <f>IF(N192="zákl. prenesená",J192,0)</f>
        <v>0</v>
      </c>
      <c r="BH192" s="186">
        <f>IF(N192="zníž. prenesená",J192,0)</f>
        <v>0</v>
      </c>
      <c r="BI192" s="186">
        <f>IF(N192="nulová",J192,0)</f>
        <v>0</v>
      </c>
      <c r="BJ192" s="15" t="s">
        <v>138</v>
      </c>
      <c r="BK192" s="186">
        <f>ROUND(I192*H192,2)</f>
        <v>0</v>
      </c>
      <c r="BL192" s="15" t="s">
        <v>169</v>
      </c>
      <c r="BM192" s="185" t="s">
        <v>313</v>
      </c>
    </row>
    <row r="193" s="2" customFormat="1" ht="24.15" customHeight="1">
      <c r="A193" s="34"/>
      <c r="B193" s="172"/>
      <c r="C193" s="173" t="s">
        <v>223</v>
      </c>
      <c r="D193" s="173" t="s">
        <v>133</v>
      </c>
      <c r="E193" s="174" t="s">
        <v>314</v>
      </c>
      <c r="F193" s="175" t="s">
        <v>315</v>
      </c>
      <c r="G193" s="176" t="s">
        <v>257</v>
      </c>
      <c r="H193" s="198"/>
      <c r="I193" s="178"/>
      <c r="J193" s="179">
        <f>ROUND(I193*H193,2)</f>
        <v>0</v>
      </c>
      <c r="K193" s="180"/>
      <c r="L193" s="35"/>
      <c r="M193" s="181" t="s">
        <v>1</v>
      </c>
      <c r="N193" s="182" t="s">
        <v>40</v>
      </c>
      <c r="O193" s="78"/>
      <c r="P193" s="183">
        <f>O193*H193</f>
        <v>0</v>
      </c>
      <c r="Q193" s="183">
        <v>0</v>
      </c>
      <c r="R193" s="183">
        <f>Q193*H193</f>
        <v>0</v>
      </c>
      <c r="S193" s="183">
        <v>0</v>
      </c>
      <c r="T193" s="184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5" t="s">
        <v>169</v>
      </c>
      <c r="AT193" s="185" t="s">
        <v>133</v>
      </c>
      <c r="AU193" s="185" t="s">
        <v>138</v>
      </c>
      <c r="AY193" s="15" t="s">
        <v>129</v>
      </c>
      <c r="BE193" s="186">
        <f>IF(N193="základná",J193,0)</f>
        <v>0</v>
      </c>
      <c r="BF193" s="186">
        <f>IF(N193="znížená",J193,0)</f>
        <v>0</v>
      </c>
      <c r="BG193" s="186">
        <f>IF(N193="zákl. prenesená",J193,0)</f>
        <v>0</v>
      </c>
      <c r="BH193" s="186">
        <f>IF(N193="zníž. prenesená",J193,0)</f>
        <v>0</v>
      </c>
      <c r="BI193" s="186">
        <f>IF(N193="nulová",J193,0)</f>
        <v>0</v>
      </c>
      <c r="BJ193" s="15" t="s">
        <v>138</v>
      </c>
      <c r="BK193" s="186">
        <f>ROUND(I193*H193,2)</f>
        <v>0</v>
      </c>
      <c r="BL193" s="15" t="s">
        <v>169</v>
      </c>
      <c r="BM193" s="185" t="s">
        <v>316</v>
      </c>
    </row>
    <row r="194" s="12" customFormat="1" ht="22.8" customHeight="1">
      <c r="A194" s="12"/>
      <c r="B194" s="159"/>
      <c r="C194" s="12"/>
      <c r="D194" s="160" t="s">
        <v>73</v>
      </c>
      <c r="E194" s="170" t="s">
        <v>317</v>
      </c>
      <c r="F194" s="170" t="s">
        <v>318</v>
      </c>
      <c r="G194" s="12"/>
      <c r="H194" s="12"/>
      <c r="I194" s="162"/>
      <c r="J194" s="171">
        <f>BK194</f>
        <v>0</v>
      </c>
      <c r="K194" s="12"/>
      <c r="L194" s="159"/>
      <c r="M194" s="164"/>
      <c r="N194" s="165"/>
      <c r="O194" s="165"/>
      <c r="P194" s="166">
        <f>SUM(P195:P213)</f>
        <v>0</v>
      </c>
      <c r="Q194" s="165"/>
      <c r="R194" s="166">
        <f>SUM(R195:R213)</f>
        <v>0.023961351999999998</v>
      </c>
      <c r="S194" s="165"/>
      <c r="T194" s="167">
        <f>SUM(T195:T213)</f>
        <v>0.077491999999999991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60" t="s">
        <v>138</v>
      </c>
      <c r="AT194" s="168" t="s">
        <v>73</v>
      </c>
      <c r="AU194" s="168" t="s">
        <v>82</v>
      </c>
      <c r="AY194" s="160" t="s">
        <v>129</v>
      </c>
      <c r="BK194" s="169">
        <f>SUM(BK195:BK213)</f>
        <v>0</v>
      </c>
    </row>
    <row r="195" s="2" customFormat="1" ht="24.15" customHeight="1">
      <c r="A195" s="34"/>
      <c r="B195" s="172"/>
      <c r="C195" s="173" t="s">
        <v>319</v>
      </c>
      <c r="D195" s="173" t="s">
        <v>133</v>
      </c>
      <c r="E195" s="174" t="s">
        <v>320</v>
      </c>
      <c r="F195" s="175" t="s">
        <v>321</v>
      </c>
      <c r="G195" s="176" t="s">
        <v>192</v>
      </c>
      <c r="H195" s="177">
        <v>32.399999999999999</v>
      </c>
      <c r="I195" s="178"/>
      <c r="J195" s="179">
        <f>ROUND(I195*H195,2)</f>
        <v>0</v>
      </c>
      <c r="K195" s="180"/>
      <c r="L195" s="35"/>
      <c r="M195" s="181" t="s">
        <v>1</v>
      </c>
      <c r="N195" s="182" t="s">
        <v>40</v>
      </c>
      <c r="O195" s="78"/>
      <c r="P195" s="183">
        <f>O195*H195</f>
        <v>0</v>
      </c>
      <c r="Q195" s="183">
        <v>0</v>
      </c>
      <c r="R195" s="183">
        <f>Q195*H195</f>
        <v>0</v>
      </c>
      <c r="S195" s="183">
        <v>0.0021299999999999999</v>
      </c>
      <c r="T195" s="184">
        <f>S195*H195</f>
        <v>0.06901199999999999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5" t="s">
        <v>169</v>
      </c>
      <c r="AT195" s="185" t="s">
        <v>133</v>
      </c>
      <c r="AU195" s="185" t="s">
        <v>138</v>
      </c>
      <c r="AY195" s="15" t="s">
        <v>129</v>
      </c>
      <c r="BE195" s="186">
        <f>IF(N195="základná",J195,0)</f>
        <v>0</v>
      </c>
      <c r="BF195" s="186">
        <f>IF(N195="znížená",J195,0)</f>
        <v>0</v>
      </c>
      <c r="BG195" s="186">
        <f>IF(N195="zákl. prenesená",J195,0)</f>
        <v>0</v>
      </c>
      <c r="BH195" s="186">
        <f>IF(N195="zníž. prenesená",J195,0)</f>
        <v>0</v>
      </c>
      <c r="BI195" s="186">
        <f>IF(N195="nulová",J195,0)</f>
        <v>0</v>
      </c>
      <c r="BJ195" s="15" t="s">
        <v>138</v>
      </c>
      <c r="BK195" s="186">
        <f>ROUND(I195*H195,2)</f>
        <v>0</v>
      </c>
      <c r="BL195" s="15" t="s">
        <v>169</v>
      </c>
      <c r="BM195" s="185" t="s">
        <v>322</v>
      </c>
    </row>
    <row r="196" s="2" customFormat="1" ht="24.15" customHeight="1">
      <c r="A196" s="34"/>
      <c r="B196" s="172"/>
      <c r="C196" s="173" t="s">
        <v>226</v>
      </c>
      <c r="D196" s="173" t="s">
        <v>133</v>
      </c>
      <c r="E196" s="174" t="s">
        <v>323</v>
      </c>
      <c r="F196" s="175" t="s">
        <v>324</v>
      </c>
      <c r="G196" s="176" t="s">
        <v>183</v>
      </c>
      <c r="H196" s="177">
        <v>2</v>
      </c>
      <c r="I196" s="178"/>
      <c r="J196" s="179">
        <f>ROUND(I196*H196,2)</f>
        <v>0</v>
      </c>
      <c r="K196" s="180"/>
      <c r="L196" s="35"/>
      <c r="M196" s="181" t="s">
        <v>1</v>
      </c>
      <c r="N196" s="182" t="s">
        <v>40</v>
      </c>
      <c r="O196" s="78"/>
      <c r="P196" s="183">
        <f>O196*H196</f>
        <v>0</v>
      </c>
      <c r="Q196" s="183">
        <v>0.00010000000000000001</v>
      </c>
      <c r="R196" s="183">
        <f>Q196*H196</f>
        <v>0.00020000000000000001</v>
      </c>
      <c r="S196" s="183">
        <v>0</v>
      </c>
      <c r="T196" s="184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5" t="s">
        <v>169</v>
      </c>
      <c r="AT196" s="185" t="s">
        <v>133</v>
      </c>
      <c r="AU196" s="185" t="s">
        <v>138</v>
      </c>
      <c r="AY196" s="15" t="s">
        <v>129</v>
      </c>
      <c r="BE196" s="186">
        <f>IF(N196="základná",J196,0)</f>
        <v>0</v>
      </c>
      <c r="BF196" s="186">
        <f>IF(N196="znížená",J196,0)</f>
        <v>0</v>
      </c>
      <c r="BG196" s="186">
        <f>IF(N196="zákl. prenesená",J196,0)</f>
        <v>0</v>
      </c>
      <c r="BH196" s="186">
        <f>IF(N196="zníž. prenesená",J196,0)</f>
        <v>0</v>
      </c>
      <c r="BI196" s="186">
        <f>IF(N196="nulová",J196,0)</f>
        <v>0</v>
      </c>
      <c r="BJ196" s="15" t="s">
        <v>138</v>
      </c>
      <c r="BK196" s="186">
        <f>ROUND(I196*H196,2)</f>
        <v>0</v>
      </c>
      <c r="BL196" s="15" t="s">
        <v>169</v>
      </c>
      <c r="BM196" s="185" t="s">
        <v>325</v>
      </c>
    </row>
    <row r="197" s="2" customFormat="1" ht="24.15" customHeight="1">
      <c r="A197" s="34"/>
      <c r="B197" s="172"/>
      <c r="C197" s="173" t="s">
        <v>326</v>
      </c>
      <c r="D197" s="173" t="s">
        <v>133</v>
      </c>
      <c r="E197" s="174" t="s">
        <v>327</v>
      </c>
      <c r="F197" s="175" t="s">
        <v>328</v>
      </c>
      <c r="G197" s="176" t="s">
        <v>183</v>
      </c>
      <c r="H197" s="177">
        <v>4</v>
      </c>
      <c r="I197" s="178"/>
      <c r="J197" s="179">
        <f>ROUND(I197*H197,2)</f>
        <v>0</v>
      </c>
      <c r="K197" s="180"/>
      <c r="L197" s="35"/>
      <c r="M197" s="181" t="s">
        <v>1</v>
      </c>
      <c r="N197" s="182" t="s">
        <v>40</v>
      </c>
      <c r="O197" s="78"/>
      <c r="P197" s="183">
        <f>O197*H197</f>
        <v>0</v>
      </c>
      <c r="Q197" s="183">
        <v>0</v>
      </c>
      <c r="R197" s="183">
        <f>Q197*H197</f>
        <v>0</v>
      </c>
      <c r="S197" s="183">
        <v>0</v>
      </c>
      <c r="T197" s="184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5" t="s">
        <v>169</v>
      </c>
      <c r="AT197" s="185" t="s">
        <v>133</v>
      </c>
      <c r="AU197" s="185" t="s">
        <v>138</v>
      </c>
      <c r="AY197" s="15" t="s">
        <v>129</v>
      </c>
      <c r="BE197" s="186">
        <f>IF(N197="základná",J197,0)</f>
        <v>0</v>
      </c>
      <c r="BF197" s="186">
        <f>IF(N197="znížená",J197,0)</f>
        <v>0</v>
      </c>
      <c r="BG197" s="186">
        <f>IF(N197="zákl. prenesená",J197,0)</f>
        <v>0</v>
      </c>
      <c r="BH197" s="186">
        <f>IF(N197="zníž. prenesená",J197,0)</f>
        <v>0</v>
      </c>
      <c r="BI197" s="186">
        <f>IF(N197="nulová",J197,0)</f>
        <v>0</v>
      </c>
      <c r="BJ197" s="15" t="s">
        <v>138</v>
      </c>
      <c r="BK197" s="186">
        <f>ROUND(I197*H197,2)</f>
        <v>0</v>
      </c>
      <c r="BL197" s="15" t="s">
        <v>169</v>
      </c>
      <c r="BM197" s="185" t="s">
        <v>329</v>
      </c>
    </row>
    <row r="198" s="2" customFormat="1" ht="24.15" customHeight="1">
      <c r="A198" s="34"/>
      <c r="B198" s="172"/>
      <c r="C198" s="173" t="s">
        <v>230</v>
      </c>
      <c r="D198" s="173" t="s">
        <v>133</v>
      </c>
      <c r="E198" s="174" t="s">
        <v>330</v>
      </c>
      <c r="F198" s="175" t="s">
        <v>331</v>
      </c>
      <c r="G198" s="176" t="s">
        <v>183</v>
      </c>
      <c r="H198" s="177">
        <v>4</v>
      </c>
      <c r="I198" s="178"/>
      <c r="J198" s="179">
        <f>ROUND(I198*H198,2)</f>
        <v>0</v>
      </c>
      <c r="K198" s="180"/>
      <c r="L198" s="35"/>
      <c r="M198" s="181" t="s">
        <v>1</v>
      </c>
      <c r="N198" s="182" t="s">
        <v>40</v>
      </c>
      <c r="O198" s="78"/>
      <c r="P198" s="183">
        <f>O198*H198</f>
        <v>0</v>
      </c>
      <c r="Q198" s="183">
        <v>0.00067400000000000001</v>
      </c>
      <c r="R198" s="183">
        <f>Q198*H198</f>
        <v>0.002696</v>
      </c>
      <c r="S198" s="183">
        <v>0</v>
      </c>
      <c r="T198" s="184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5" t="s">
        <v>169</v>
      </c>
      <c r="AT198" s="185" t="s">
        <v>133</v>
      </c>
      <c r="AU198" s="185" t="s">
        <v>138</v>
      </c>
      <c r="AY198" s="15" t="s">
        <v>129</v>
      </c>
      <c r="BE198" s="186">
        <f>IF(N198="základná",J198,0)</f>
        <v>0</v>
      </c>
      <c r="BF198" s="186">
        <f>IF(N198="znížená",J198,0)</f>
        <v>0</v>
      </c>
      <c r="BG198" s="186">
        <f>IF(N198="zákl. prenesená",J198,0)</f>
        <v>0</v>
      </c>
      <c r="BH198" s="186">
        <f>IF(N198="zníž. prenesená",J198,0)</f>
        <v>0</v>
      </c>
      <c r="BI198" s="186">
        <f>IF(N198="nulová",J198,0)</f>
        <v>0</v>
      </c>
      <c r="BJ198" s="15" t="s">
        <v>138</v>
      </c>
      <c r="BK198" s="186">
        <f>ROUND(I198*H198,2)</f>
        <v>0</v>
      </c>
      <c r="BL198" s="15" t="s">
        <v>169</v>
      </c>
      <c r="BM198" s="185" t="s">
        <v>332</v>
      </c>
    </row>
    <row r="199" s="2" customFormat="1" ht="24.15" customHeight="1">
      <c r="A199" s="34"/>
      <c r="B199" s="172"/>
      <c r="C199" s="173" t="s">
        <v>333</v>
      </c>
      <c r="D199" s="173" t="s">
        <v>133</v>
      </c>
      <c r="E199" s="174" t="s">
        <v>334</v>
      </c>
      <c r="F199" s="175" t="s">
        <v>335</v>
      </c>
      <c r="G199" s="176" t="s">
        <v>183</v>
      </c>
      <c r="H199" s="177">
        <v>4</v>
      </c>
      <c r="I199" s="178"/>
      <c r="J199" s="179">
        <f>ROUND(I199*H199,2)</f>
        <v>0</v>
      </c>
      <c r="K199" s="180"/>
      <c r="L199" s="35"/>
      <c r="M199" s="181" t="s">
        <v>1</v>
      </c>
      <c r="N199" s="182" t="s">
        <v>40</v>
      </c>
      <c r="O199" s="78"/>
      <c r="P199" s="183">
        <f>O199*H199</f>
        <v>0</v>
      </c>
      <c r="Q199" s="183">
        <v>0.00016000000000000001</v>
      </c>
      <c r="R199" s="183">
        <f>Q199*H199</f>
        <v>0.00064000000000000005</v>
      </c>
      <c r="S199" s="183">
        <v>0</v>
      </c>
      <c r="T199" s="184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5" t="s">
        <v>169</v>
      </c>
      <c r="AT199" s="185" t="s">
        <v>133</v>
      </c>
      <c r="AU199" s="185" t="s">
        <v>138</v>
      </c>
      <c r="AY199" s="15" t="s">
        <v>129</v>
      </c>
      <c r="BE199" s="186">
        <f>IF(N199="základná",J199,0)</f>
        <v>0</v>
      </c>
      <c r="BF199" s="186">
        <f>IF(N199="znížená",J199,0)</f>
        <v>0</v>
      </c>
      <c r="BG199" s="186">
        <f>IF(N199="zákl. prenesená",J199,0)</f>
        <v>0</v>
      </c>
      <c r="BH199" s="186">
        <f>IF(N199="zníž. prenesená",J199,0)</f>
        <v>0</v>
      </c>
      <c r="BI199" s="186">
        <f>IF(N199="nulová",J199,0)</f>
        <v>0</v>
      </c>
      <c r="BJ199" s="15" t="s">
        <v>138</v>
      </c>
      <c r="BK199" s="186">
        <f>ROUND(I199*H199,2)</f>
        <v>0</v>
      </c>
      <c r="BL199" s="15" t="s">
        <v>169</v>
      </c>
      <c r="BM199" s="185" t="s">
        <v>336</v>
      </c>
    </row>
    <row r="200" s="2" customFormat="1" ht="24.15" customHeight="1">
      <c r="A200" s="34"/>
      <c r="B200" s="172"/>
      <c r="C200" s="173" t="s">
        <v>233</v>
      </c>
      <c r="D200" s="173" t="s">
        <v>133</v>
      </c>
      <c r="E200" s="174" t="s">
        <v>337</v>
      </c>
      <c r="F200" s="175" t="s">
        <v>338</v>
      </c>
      <c r="G200" s="176" t="s">
        <v>192</v>
      </c>
      <c r="H200" s="177">
        <v>32.399999999999999</v>
      </c>
      <c r="I200" s="178"/>
      <c r="J200" s="179">
        <f>ROUND(I200*H200,2)</f>
        <v>0</v>
      </c>
      <c r="K200" s="180"/>
      <c r="L200" s="35"/>
      <c r="M200" s="181" t="s">
        <v>1</v>
      </c>
      <c r="N200" s="182" t="s">
        <v>40</v>
      </c>
      <c r="O200" s="78"/>
      <c r="P200" s="183">
        <f>O200*H200</f>
        <v>0</v>
      </c>
      <c r="Q200" s="183">
        <v>0.00038220000000000002</v>
      </c>
      <c r="R200" s="183">
        <f>Q200*H200</f>
        <v>0.01238328</v>
      </c>
      <c r="S200" s="183">
        <v>0</v>
      </c>
      <c r="T200" s="184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5" t="s">
        <v>169</v>
      </c>
      <c r="AT200" s="185" t="s">
        <v>133</v>
      </c>
      <c r="AU200" s="185" t="s">
        <v>138</v>
      </c>
      <c r="AY200" s="15" t="s">
        <v>129</v>
      </c>
      <c r="BE200" s="186">
        <f>IF(N200="základná",J200,0)</f>
        <v>0</v>
      </c>
      <c r="BF200" s="186">
        <f>IF(N200="znížená",J200,0)</f>
        <v>0</v>
      </c>
      <c r="BG200" s="186">
        <f>IF(N200="zákl. prenesená",J200,0)</f>
        <v>0</v>
      </c>
      <c r="BH200" s="186">
        <f>IF(N200="zníž. prenesená",J200,0)</f>
        <v>0</v>
      </c>
      <c r="BI200" s="186">
        <f>IF(N200="nulová",J200,0)</f>
        <v>0</v>
      </c>
      <c r="BJ200" s="15" t="s">
        <v>138</v>
      </c>
      <c r="BK200" s="186">
        <f>ROUND(I200*H200,2)</f>
        <v>0</v>
      </c>
      <c r="BL200" s="15" t="s">
        <v>169</v>
      </c>
      <c r="BM200" s="185" t="s">
        <v>339</v>
      </c>
    </row>
    <row r="201" s="2" customFormat="1" ht="16.5" customHeight="1">
      <c r="A201" s="34"/>
      <c r="B201" s="172"/>
      <c r="C201" s="173" t="s">
        <v>340</v>
      </c>
      <c r="D201" s="173" t="s">
        <v>133</v>
      </c>
      <c r="E201" s="174" t="s">
        <v>341</v>
      </c>
      <c r="F201" s="175" t="s">
        <v>342</v>
      </c>
      <c r="G201" s="176" t="s">
        <v>183</v>
      </c>
      <c r="H201" s="177">
        <v>16</v>
      </c>
      <c r="I201" s="178"/>
      <c r="J201" s="179">
        <f>ROUND(I201*H201,2)</f>
        <v>0</v>
      </c>
      <c r="K201" s="180"/>
      <c r="L201" s="35"/>
      <c r="M201" s="181" t="s">
        <v>1</v>
      </c>
      <c r="N201" s="182" t="s">
        <v>40</v>
      </c>
      <c r="O201" s="78"/>
      <c r="P201" s="183">
        <f>O201*H201</f>
        <v>0</v>
      </c>
      <c r="Q201" s="183">
        <v>0</v>
      </c>
      <c r="R201" s="183">
        <f>Q201*H201</f>
        <v>0</v>
      </c>
      <c r="S201" s="183">
        <v>0</v>
      </c>
      <c r="T201" s="184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5" t="s">
        <v>169</v>
      </c>
      <c r="AT201" s="185" t="s">
        <v>133</v>
      </c>
      <c r="AU201" s="185" t="s">
        <v>138</v>
      </c>
      <c r="AY201" s="15" t="s">
        <v>129</v>
      </c>
      <c r="BE201" s="186">
        <f>IF(N201="základná",J201,0)</f>
        <v>0</v>
      </c>
      <c r="BF201" s="186">
        <f>IF(N201="znížená",J201,0)</f>
        <v>0</v>
      </c>
      <c r="BG201" s="186">
        <f>IF(N201="zákl. prenesená",J201,0)</f>
        <v>0</v>
      </c>
      <c r="BH201" s="186">
        <f>IF(N201="zníž. prenesená",J201,0)</f>
        <v>0</v>
      </c>
      <c r="BI201" s="186">
        <f>IF(N201="nulová",J201,0)</f>
        <v>0</v>
      </c>
      <c r="BJ201" s="15" t="s">
        <v>138</v>
      </c>
      <c r="BK201" s="186">
        <f>ROUND(I201*H201,2)</f>
        <v>0</v>
      </c>
      <c r="BL201" s="15" t="s">
        <v>169</v>
      </c>
      <c r="BM201" s="185" t="s">
        <v>343</v>
      </c>
    </row>
    <row r="202" s="2" customFormat="1" ht="16.5" customHeight="1">
      <c r="A202" s="34"/>
      <c r="B202" s="172"/>
      <c r="C202" s="173" t="s">
        <v>237</v>
      </c>
      <c r="D202" s="173" t="s">
        <v>133</v>
      </c>
      <c r="E202" s="174" t="s">
        <v>344</v>
      </c>
      <c r="F202" s="175" t="s">
        <v>345</v>
      </c>
      <c r="G202" s="176" t="s">
        <v>183</v>
      </c>
      <c r="H202" s="177">
        <v>4</v>
      </c>
      <c r="I202" s="178"/>
      <c r="J202" s="179">
        <f>ROUND(I202*H202,2)</f>
        <v>0</v>
      </c>
      <c r="K202" s="180"/>
      <c r="L202" s="35"/>
      <c r="M202" s="181" t="s">
        <v>1</v>
      </c>
      <c r="N202" s="182" t="s">
        <v>40</v>
      </c>
      <c r="O202" s="78"/>
      <c r="P202" s="183">
        <f>O202*H202</f>
        <v>0</v>
      </c>
      <c r="Q202" s="183">
        <v>0</v>
      </c>
      <c r="R202" s="183">
        <f>Q202*H202</f>
        <v>0</v>
      </c>
      <c r="S202" s="183">
        <v>0</v>
      </c>
      <c r="T202" s="184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5" t="s">
        <v>169</v>
      </c>
      <c r="AT202" s="185" t="s">
        <v>133</v>
      </c>
      <c r="AU202" s="185" t="s">
        <v>138</v>
      </c>
      <c r="AY202" s="15" t="s">
        <v>129</v>
      </c>
      <c r="BE202" s="186">
        <f>IF(N202="základná",J202,0)</f>
        <v>0</v>
      </c>
      <c r="BF202" s="186">
        <f>IF(N202="znížená",J202,0)</f>
        <v>0</v>
      </c>
      <c r="BG202" s="186">
        <f>IF(N202="zákl. prenesená",J202,0)</f>
        <v>0</v>
      </c>
      <c r="BH202" s="186">
        <f>IF(N202="zníž. prenesená",J202,0)</f>
        <v>0</v>
      </c>
      <c r="BI202" s="186">
        <f>IF(N202="nulová",J202,0)</f>
        <v>0</v>
      </c>
      <c r="BJ202" s="15" t="s">
        <v>138</v>
      </c>
      <c r="BK202" s="186">
        <f>ROUND(I202*H202,2)</f>
        <v>0</v>
      </c>
      <c r="BL202" s="15" t="s">
        <v>169</v>
      </c>
      <c r="BM202" s="185" t="s">
        <v>346</v>
      </c>
    </row>
    <row r="203" s="2" customFormat="1" ht="24.15" customHeight="1">
      <c r="A203" s="34"/>
      <c r="B203" s="172"/>
      <c r="C203" s="173" t="s">
        <v>347</v>
      </c>
      <c r="D203" s="173" t="s">
        <v>133</v>
      </c>
      <c r="E203" s="174" t="s">
        <v>348</v>
      </c>
      <c r="F203" s="175" t="s">
        <v>349</v>
      </c>
      <c r="G203" s="176" t="s">
        <v>350</v>
      </c>
      <c r="H203" s="177">
        <v>4</v>
      </c>
      <c r="I203" s="178"/>
      <c r="J203" s="179">
        <f>ROUND(I203*H203,2)</f>
        <v>0</v>
      </c>
      <c r="K203" s="180"/>
      <c r="L203" s="35"/>
      <c r="M203" s="181" t="s">
        <v>1</v>
      </c>
      <c r="N203" s="182" t="s">
        <v>40</v>
      </c>
      <c r="O203" s="78"/>
      <c r="P203" s="183">
        <f>O203*H203</f>
        <v>0</v>
      </c>
      <c r="Q203" s="183">
        <v>5.7040000000000003E-05</v>
      </c>
      <c r="R203" s="183">
        <f>Q203*H203</f>
        <v>0.00022816000000000001</v>
      </c>
      <c r="S203" s="183">
        <v>0</v>
      </c>
      <c r="T203" s="184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5" t="s">
        <v>169</v>
      </c>
      <c r="AT203" s="185" t="s">
        <v>133</v>
      </c>
      <c r="AU203" s="185" t="s">
        <v>138</v>
      </c>
      <c r="AY203" s="15" t="s">
        <v>129</v>
      </c>
      <c r="BE203" s="186">
        <f>IF(N203="základná",J203,0)</f>
        <v>0</v>
      </c>
      <c r="BF203" s="186">
        <f>IF(N203="znížená",J203,0)</f>
        <v>0</v>
      </c>
      <c r="BG203" s="186">
        <f>IF(N203="zákl. prenesená",J203,0)</f>
        <v>0</v>
      </c>
      <c r="BH203" s="186">
        <f>IF(N203="zníž. prenesená",J203,0)</f>
        <v>0</v>
      </c>
      <c r="BI203" s="186">
        <f>IF(N203="nulová",J203,0)</f>
        <v>0</v>
      </c>
      <c r="BJ203" s="15" t="s">
        <v>138</v>
      </c>
      <c r="BK203" s="186">
        <f>ROUND(I203*H203,2)</f>
        <v>0</v>
      </c>
      <c r="BL203" s="15" t="s">
        <v>169</v>
      </c>
      <c r="BM203" s="185" t="s">
        <v>351</v>
      </c>
    </row>
    <row r="204" s="2" customFormat="1" ht="33" customHeight="1">
      <c r="A204" s="34"/>
      <c r="B204" s="172"/>
      <c r="C204" s="187" t="s">
        <v>242</v>
      </c>
      <c r="D204" s="187" t="s">
        <v>156</v>
      </c>
      <c r="E204" s="188" t="s">
        <v>352</v>
      </c>
      <c r="F204" s="189" t="s">
        <v>353</v>
      </c>
      <c r="G204" s="190" t="s">
        <v>183</v>
      </c>
      <c r="H204" s="191">
        <v>4</v>
      </c>
      <c r="I204" s="192"/>
      <c r="J204" s="193">
        <f>ROUND(I204*H204,2)</f>
        <v>0</v>
      </c>
      <c r="K204" s="194"/>
      <c r="L204" s="195"/>
      <c r="M204" s="196" t="s">
        <v>1</v>
      </c>
      <c r="N204" s="197" t="s">
        <v>40</v>
      </c>
      <c r="O204" s="78"/>
      <c r="P204" s="183">
        <f>O204*H204</f>
        <v>0</v>
      </c>
      <c r="Q204" s="183">
        <v>0.00013999999999999999</v>
      </c>
      <c r="R204" s="183">
        <f>Q204*H204</f>
        <v>0.00055999999999999995</v>
      </c>
      <c r="S204" s="183">
        <v>0</v>
      </c>
      <c r="T204" s="184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5" t="s">
        <v>197</v>
      </c>
      <c r="AT204" s="185" t="s">
        <v>156</v>
      </c>
      <c r="AU204" s="185" t="s">
        <v>138</v>
      </c>
      <c r="AY204" s="15" t="s">
        <v>129</v>
      </c>
      <c r="BE204" s="186">
        <f>IF(N204="základná",J204,0)</f>
        <v>0</v>
      </c>
      <c r="BF204" s="186">
        <f>IF(N204="znížená",J204,0)</f>
        <v>0</v>
      </c>
      <c r="BG204" s="186">
        <f>IF(N204="zákl. prenesená",J204,0)</f>
        <v>0</v>
      </c>
      <c r="BH204" s="186">
        <f>IF(N204="zníž. prenesená",J204,0)</f>
        <v>0</v>
      </c>
      <c r="BI204" s="186">
        <f>IF(N204="nulová",J204,0)</f>
        <v>0</v>
      </c>
      <c r="BJ204" s="15" t="s">
        <v>138</v>
      </c>
      <c r="BK204" s="186">
        <f>ROUND(I204*H204,2)</f>
        <v>0</v>
      </c>
      <c r="BL204" s="15" t="s">
        <v>169</v>
      </c>
      <c r="BM204" s="185" t="s">
        <v>354</v>
      </c>
    </row>
    <row r="205" s="2" customFormat="1" ht="24.15" customHeight="1">
      <c r="A205" s="34"/>
      <c r="B205" s="172"/>
      <c r="C205" s="173" t="s">
        <v>355</v>
      </c>
      <c r="D205" s="173" t="s">
        <v>133</v>
      </c>
      <c r="E205" s="174" t="s">
        <v>356</v>
      </c>
      <c r="F205" s="175" t="s">
        <v>357</v>
      </c>
      <c r="G205" s="176" t="s">
        <v>183</v>
      </c>
      <c r="H205" s="177">
        <v>16</v>
      </c>
      <c r="I205" s="178"/>
      <c r="J205" s="179">
        <f>ROUND(I205*H205,2)</f>
        <v>0</v>
      </c>
      <c r="K205" s="180"/>
      <c r="L205" s="35"/>
      <c r="M205" s="181" t="s">
        <v>1</v>
      </c>
      <c r="N205" s="182" t="s">
        <v>40</v>
      </c>
      <c r="O205" s="78"/>
      <c r="P205" s="183">
        <f>O205*H205</f>
        <v>0</v>
      </c>
      <c r="Q205" s="183">
        <v>0</v>
      </c>
      <c r="R205" s="183">
        <f>Q205*H205</f>
        <v>0</v>
      </c>
      <c r="S205" s="183">
        <v>0.00052999999999999998</v>
      </c>
      <c r="T205" s="184">
        <f>S205*H205</f>
        <v>0.0084799999999999997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5" t="s">
        <v>169</v>
      </c>
      <c r="AT205" s="185" t="s">
        <v>133</v>
      </c>
      <c r="AU205" s="185" t="s">
        <v>138</v>
      </c>
      <c r="AY205" s="15" t="s">
        <v>129</v>
      </c>
      <c r="BE205" s="186">
        <f>IF(N205="základná",J205,0)</f>
        <v>0</v>
      </c>
      <c r="BF205" s="186">
        <f>IF(N205="znížená",J205,0)</f>
        <v>0</v>
      </c>
      <c r="BG205" s="186">
        <f>IF(N205="zákl. prenesená",J205,0)</f>
        <v>0</v>
      </c>
      <c r="BH205" s="186">
        <f>IF(N205="zníž. prenesená",J205,0)</f>
        <v>0</v>
      </c>
      <c r="BI205" s="186">
        <f>IF(N205="nulová",J205,0)</f>
        <v>0</v>
      </c>
      <c r="BJ205" s="15" t="s">
        <v>138</v>
      </c>
      <c r="BK205" s="186">
        <f>ROUND(I205*H205,2)</f>
        <v>0</v>
      </c>
      <c r="BL205" s="15" t="s">
        <v>169</v>
      </c>
      <c r="BM205" s="185" t="s">
        <v>358</v>
      </c>
    </row>
    <row r="206" s="2" customFormat="1" ht="24.15" customHeight="1">
      <c r="A206" s="34"/>
      <c r="B206" s="172"/>
      <c r="C206" s="173" t="s">
        <v>250</v>
      </c>
      <c r="D206" s="173" t="s">
        <v>133</v>
      </c>
      <c r="E206" s="174" t="s">
        <v>359</v>
      </c>
      <c r="F206" s="175" t="s">
        <v>360</v>
      </c>
      <c r="G206" s="176" t="s">
        <v>183</v>
      </c>
      <c r="H206" s="177">
        <v>4</v>
      </c>
      <c r="I206" s="178"/>
      <c r="J206" s="179">
        <f>ROUND(I206*H206,2)</f>
        <v>0</v>
      </c>
      <c r="K206" s="180"/>
      <c r="L206" s="35"/>
      <c r="M206" s="181" t="s">
        <v>1</v>
      </c>
      <c r="N206" s="182" t="s">
        <v>40</v>
      </c>
      <c r="O206" s="78"/>
      <c r="P206" s="183">
        <f>O206*H206</f>
        <v>0</v>
      </c>
      <c r="Q206" s="183">
        <v>5.1539999999999998E-05</v>
      </c>
      <c r="R206" s="183">
        <f>Q206*H206</f>
        <v>0.00020615999999999999</v>
      </c>
      <c r="S206" s="183">
        <v>0</v>
      </c>
      <c r="T206" s="184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5" t="s">
        <v>169</v>
      </c>
      <c r="AT206" s="185" t="s">
        <v>133</v>
      </c>
      <c r="AU206" s="185" t="s">
        <v>138</v>
      </c>
      <c r="AY206" s="15" t="s">
        <v>129</v>
      </c>
      <c r="BE206" s="186">
        <f>IF(N206="základná",J206,0)</f>
        <v>0</v>
      </c>
      <c r="BF206" s="186">
        <f>IF(N206="znížená",J206,0)</f>
        <v>0</v>
      </c>
      <c r="BG206" s="186">
        <f>IF(N206="zákl. prenesená",J206,0)</f>
        <v>0</v>
      </c>
      <c r="BH206" s="186">
        <f>IF(N206="zníž. prenesená",J206,0)</f>
        <v>0</v>
      </c>
      <c r="BI206" s="186">
        <f>IF(N206="nulová",J206,0)</f>
        <v>0</v>
      </c>
      <c r="BJ206" s="15" t="s">
        <v>138</v>
      </c>
      <c r="BK206" s="186">
        <f>ROUND(I206*H206,2)</f>
        <v>0</v>
      </c>
      <c r="BL206" s="15" t="s">
        <v>169</v>
      </c>
      <c r="BM206" s="185" t="s">
        <v>361</v>
      </c>
    </row>
    <row r="207" s="2" customFormat="1" ht="16.5" customHeight="1">
      <c r="A207" s="34"/>
      <c r="B207" s="172"/>
      <c r="C207" s="187" t="s">
        <v>362</v>
      </c>
      <c r="D207" s="187" t="s">
        <v>156</v>
      </c>
      <c r="E207" s="188" t="s">
        <v>363</v>
      </c>
      <c r="F207" s="189" t="s">
        <v>364</v>
      </c>
      <c r="G207" s="190" t="s">
        <v>183</v>
      </c>
      <c r="H207" s="191">
        <v>4</v>
      </c>
      <c r="I207" s="192"/>
      <c r="J207" s="193">
        <f>ROUND(I207*H207,2)</f>
        <v>0</v>
      </c>
      <c r="K207" s="194"/>
      <c r="L207" s="195"/>
      <c r="M207" s="196" t="s">
        <v>1</v>
      </c>
      <c r="N207" s="197" t="s">
        <v>40</v>
      </c>
      <c r="O207" s="78"/>
      <c r="P207" s="183">
        <f>O207*H207</f>
        <v>0</v>
      </c>
      <c r="Q207" s="183">
        <v>0.00059000000000000003</v>
      </c>
      <c r="R207" s="183">
        <f>Q207*H207</f>
        <v>0.0023600000000000001</v>
      </c>
      <c r="S207" s="183">
        <v>0</v>
      </c>
      <c r="T207" s="184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5" t="s">
        <v>197</v>
      </c>
      <c r="AT207" s="185" t="s">
        <v>156</v>
      </c>
      <c r="AU207" s="185" t="s">
        <v>138</v>
      </c>
      <c r="AY207" s="15" t="s">
        <v>129</v>
      </c>
      <c r="BE207" s="186">
        <f>IF(N207="základná",J207,0)</f>
        <v>0</v>
      </c>
      <c r="BF207" s="186">
        <f>IF(N207="znížená",J207,0)</f>
        <v>0</v>
      </c>
      <c r="BG207" s="186">
        <f>IF(N207="zákl. prenesená",J207,0)</f>
        <v>0</v>
      </c>
      <c r="BH207" s="186">
        <f>IF(N207="zníž. prenesená",J207,0)</f>
        <v>0</v>
      </c>
      <c r="BI207" s="186">
        <f>IF(N207="nulová",J207,0)</f>
        <v>0</v>
      </c>
      <c r="BJ207" s="15" t="s">
        <v>138</v>
      </c>
      <c r="BK207" s="186">
        <f>ROUND(I207*H207,2)</f>
        <v>0</v>
      </c>
      <c r="BL207" s="15" t="s">
        <v>169</v>
      </c>
      <c r="BM207" s="185" t="s">
        <v>365</v>
      </c>
    </row>
    <row r="208" s="2" customFormat="1" ht="24.15" customHeight="1">
      <c r="A208" s="34"/>
      <c r="B208" s="172"/>
      <c r="C208" s="173" t="s">
        <v>253</v>
      </c>
      <c r="D208" s="173" t="s">
        <v>133</v>
      </c>
      <c r="E208" s="174" t="s">
        <v>366</v>
      </c>
      <c r="F208" s="175" t="s">
        <v>367</v>
      </c>
      <c r="G208" s="176" t="s">
        <v>183</v>
      </c>
      <c r="H208" s="177">
        <v>16</v>
      </c>
      <c r="I208" s="178"/>
      <c r="J208" s="179">
        <f>ROUND(I208*H208,2)</f>
        <v>0</v>
      </c>
      <c r="K208" s="180"/>
      <c r="L208" s="35"/>
      <c r="M208" s="181" t="s">
        <v>1</v>
      </c>
      <c r="N208" s="182" t="s">
        <v>40</v>
      </c>
      <c r="O208" s="78"/>
      <c r="P208" s="183">
        <f>O208*H208</f>
        <v>0</v>
      </c>
      <c r="Q208" s="183">
        <v>2.2671999999999999E-05</v>
      </c>
      <c r="R208" s="183">
        <f>Q208*H208</f>
        <v>0.00036275199999999999</v>
      </c>
      <c r="S208" s="183">
        <v>0</v>
      </c>
      <c r="T208" s="184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5" t="s">
        <v>169</v>
      </c>
      <c r="AT208" s="185" t="s">
        <v>133</v>
      </c>
      <c r="AU208" s="185" t="s">
        <v>138</v>
      </c>
      <c r="AY208" s="15" t="s">
        <v>129</v>
      </c>
      <c r="BE208" s="186">
        <f>IF(N208="základná",J208,0)</f>
        <v>0</v>
      </c>
      <c r="BF208" s="186">
        <f>IF(N208="znížená",J208,0)</f>
        <v>0</v>
      </c>
      <c r="BG208" s="186">
        <f>IF(N208="zákl. prenesená",J208,0)</f>
        <v>0</v>
      </c>
      <c r="BH208" s="186">
        <f>IF(N208="zníž. prenesená",J208,0)</f>
        <v>0</v>
      </c>
      <c r="BI208" s="186">
        <f>IF(N208="nulová",J208,0)</f>
        <v>0</v>
      </c>
      <c r="BJ208" s="15" t="s">
        <v>138</v>
      </c>
      <c r="BK208" s="186">
        <f>ROUND(I208*H208,2)</f>
        <v>0</v>
      </c>
      <c r="BL208" s="15" t="s">
        <v>169</v>
      </c>
      <c r="BM208" s="185" t="s">
        <v>368</v>
      </c>
    </row>
    <row r="209" s="2" customFormat="1" ht="21.75" customHeight="1">
      <c r="A209" s="34"/>
      <c r="B209" s="172"/>
      <c r="C209" s="187" t="s">
        <v>369</v>
      </c>
      <c r="D209" s="187" t="s">
        <v>156</v>
      </c>
      <c r="E209" s="188" t="s">
        <v>370</v>
      </c>
      <c r="F209" s="189" t="s">
        <v>371</v>
      </c>
      <c r="G209" s="190" t="s">
        <v>183</v>
      </c>
      <c r="H209" s="191">
        <v>16</v>
      </c>
      <c r="I209" s="192"/>
      <c r="J209" s="193">
        <f>ROUND(I209*H209,2)</f>
        <v>0</v>
      </c>
      <c r="K209" s="194"/>
      <c r="L209" s="195"/>
      <c r="M209" s="196" t="s">
        <v>1</v>
      </c>
      <c r="N209" s="197" t="s">
        <v>40</v>
      </c>
      <c r="O209" s="78"/>
      <c r="P209" s="183">
        <f>O209*H209</f>
        <v>0</v>
      </c>
      <c r="Q209" s="183">
        <v>0.00025000000000000001</v>
      </c>
      <c r="R209" s="183">
        <f>Q209*H209</f>
        <v>0.0040000000000000001</v>
      </c>
      <c r="S209" s="183">
        <v>0</v>
      </c>
      <c r="T209" s="184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5" t="s">
        <v>197</v>
      </c>
      <c r="AT209" s="185" t="s">
        <v>156</v>
      </c>
      <c r="AU209" s="185" t="s">
        <v>138</v>
      </c>
      <c r="AY209" s="15" t="s">
        <v>129</v>
      </c>
      <c r="BE209" s="186">
        <f>IF(N209="základná",J209,0)</f>
        <v>0</v>
      </c>
      <c r="BF209" s="186">
        <f>IF(N209="znížená",J209,0)</f>
        <v>0</v>
      </c>
      <c r="BG209" s="186">
        <f>IF(N209="zákl. prenesená",J209,0)</f>
        <v>0</v>
      </c>
      <c r="BH209" s="186">
        <f>IF(N209="zníž. prenesená",J209,0)</f>
        <v>0</v>
      </c>
      <c r="BI209" s="186">
        <f>IF(N209="nulová",J209,0)</f>
        <v>0</v>
      </c>
      <c r="BJ209" s="15" t="s">
        <v>138</v>
      </c>
      <c r="BK209" s="186">
        <f>ROUND(I209*H209,2)</f>
        <v>0</v>
      </c>
      <c r="BL209" s="15" t="s">
        <v>169</v>
      </c>
      <c r="BM209" s="185" t="s">
        <v>372</v>
      </c>
    </row>
    <row r="210" s="2" customFormat="1" ht="24.15" customHeight="1">
      <c r="A210" s="34"/>
      <c r="B210" s="172"/>
      <c r="C210" s="173" t="s">
        <v>264</v>
      </c>
      <c r="D210" s="173" t="s">
        <v>133</v>
      </c>
      <c r="E210" s="174" t="s">
        <v>373</v>
      </c>
      <c r="F210" s="175" t="s">
        <v>374</v>
      </c>
      <c r="G210" s="176" t="s">
        <v>192</v>
      </c>
      <c r="H210" s="177">
        <v>32.5</v>
      </c>
      <c r="I210" s="178"/>
      <c r="J210" s="179">
        <f>ROUND(I210*H210,2)</f>
        <v>0</v>
      </c>
      <c r="K210" s="180"/>
      <c r="L210" s="35"/>
      <c r="M210" s="181" t="s">
        <v>1</v>
      </c>
      <c r="N210" s="182" t="s">
        <v>40</v>
      </c>
      <c r="O210" s="78"/>
      <c r="P210" s="183">
        <f>O210*H210</f>
        <v>0</v>
      </c>
      <c r="Q210" s="183">
        <v>1.0000000000000001E-05</v>
      </c>
      <c r="R210" s="183">
        <f>Q210*H210</f>
        <v>0.00032500000000000004</v>
      </c>
      <c r="S210" s="183">
        <v>0</v>
      </c>
      <c r="T210" s="184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5" t="s">
        <v>169</v>
      </c>
      <c r="AT210" s="185" t="s">
        <v>133</v>
      </c>
      <c r="AU210" s="185" t="s">
        <v>138</v>
      </c>
      <c r="AY210" s="15" t="s">
        <v>129</v>
      </c>
      <c r="BE210" s="186">
        <f>IF(N210="základná",J210,0)</f>
        <v>0</v>
      </c>
      <c r="BF210" s="186">
        <f>IF(N210="znížená",J210,0)</f>
        <v>0</v>
      </c>
      <c r="BG210" s="186">
        <f>IF(N210="zákl. prenesená",J210,0)</f>
        <v>0</v>
      </c>
      <c r="BH210" s="186">
        <f>IF(N210="zníž. prenesená",J210,0)</f>
        <v>0</v>
      </c>
      <c r="BI210" s="186">
        <f>IF(N210="nulová",J210,0)</f>
        <v>0</v>
      </c>
      <c r="BJ210" s="15" t="s">
        <v>138</v>
      </c>
      <c r="BK210" s="186">
        <f>ROUND(I210*H210,2)</f>
        <v>0</v>
      </c>
      <c r="BL210" s="15" t="s">
        <v>169</v>
      </c>
      <c r="BM210" s="185" t="s">
        <v>375</v>
      </c>
    </row>
    <row r="211" s="2" customFormat="1" ht="33" customHeight="1">
      <c r="A211" s="34"/>
      <c r="B211" s="172"/>
      <c r="C211" s="173" t="s">
        <v>376</v>
      </c>
      <c r="D211" s="173" t="s">
        <v>133</v>
      </c>
      <c r="E211" s="174" t="s">
        <v>377</v>
      </c>
      <c r="F211" s="175" t="s">
        <v>378</v>
      </c>
      <c r="G211" s="176" t="s">
        <v>215</v>
      </c>
      <c r="H211" s="177">
        <v>0.076999999999999999</v>
      </c>
      <c r="I211" s="178"/>
      <c r="J211" s="179">
        <f>ROUND(I211*H211,2)</f>
        <v>0</v>
      </c>
      <c r="K211" s="180"/>
      <c r="L211" s="35"/>
      <c r="M211" s="181" t="s">
        <v>1</v>
      </c>
      <c r="N211" s="182" t="s">
        <v>40</v>
      </c>
      <c r="O211" s="78"/>
      <c r="P211" s="183">
        <f>O211*H211</f>
        <v>0</v>
      </c>
      <c r="Q211" s="183">
        <v>0</v>
      </c>
      <c r="R211" s="183">
        <f>Q211*H211</f>
        <v>0</v>
      </c>
      <c r="S211" s="183">
        <v>0</v>
      </c>
      <c r="T211" s="184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5" t="s">
        <v>169</v>
      </c>
      <c r="AT211" s="185" t="s">
        <v>133</v>
      </c>
      <c r="AU211" s="185" t="s">
        <v>138</v>
      </c>
      <c r="AY211" s="15" t="s">
        <v>129</v>
      </c>
      <c r="BE211" s="186">
        <f>IF(N211="základná",J211,0)</f>
        <v>0</v>
      </c>
      <c r="BF211" s="186">
        <f>IF(N211="znížená",J211,0)</f>
        <v>0</v>
      </c>
      <c r="BG211" s="186">
        <f>IF(N211="zákl. prenesená",J211,0)</f>
        <v>0</v>
      </c>
      <c r="BH211" s="186">
        <f>IF(N211="zníž. prenesená",J211,0)</f>
        <v>0</v>
      </c>
      <c r="BI211" s="186">
        <f>IF(N211="nulová",J211,0)</f>
        <v>0</v>
      </c>
      <c r="BJ211" s="15" t="s">
        <v>138</v>
      </c>
      <c r="BK211" s="186">
        <f>ROUND(I211*H211,2)</f>
        <v>0</v>
      </c>
      <c r="BL211" s="15" t="s">
        <v>169</v>
      </c>
      <c r="BM211" s="185" t="s">
        <v>379</v>
      </c>
    </row>
    <row r="212" s="2" customFormat="1" ht="24.15" customHeight="1">
      <c r="A212" s="34"/>
      <c r="B212" s="172"/>
      <c r="C212" s="173" t="s">
        <v>267</v>
      </c>
      <c r="D212" s="173" t="s">
        <v>133</v>
      </c>
      <c r="E212" s="174" t="s">
        <v>380</v>
      </c>
      <c r="F212" s="175" t="s">
        <v>381</v>
      </c>
      <c r="G212" s="176" t="s">
        <v>215</v>
      </c>
      <c r="H212" s="177">
        <v>0.024</v>
      </c>
      <c r="I212" s="178"/>
      <c r="J212" s="179">
        <f>ROUND(I212*H212,2)</f>
        <v>0</v>
      </c>
      <c r="K212" s="180"/>
      <c r="L212" s="35"/>
      <c r="M212" s="181" t="s">
        <v>1</v>
      </c>
      <c r="N212" s="182" t="s">
        <v>40</v>
      </c>
      <c r="O212" s="78"/>
      <c r="P212" s="183">
        <f>O212*H212</f>
        <v>0</v>
      </c>
      <c r="Q212" s="183">
        <v>0</v>
      </c>
      <c r="R212" s="183">
        <f>Q212*H212</f>
        <v>0</v>
      </c>
      <c r="S212" s="183">
        <v>0</v>
      </c>
      <c r="T212" s="184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5" t="s">
        <v>169</v>
      </c>
      <c r="AT212" s="185" t="s">
        <v>133</v>
      </c>
      <c r="AU212" s="185" t="s">
        <v>138</v>
      </c>
      <c r="AY212" s="15" t="s">
        <v>129</v>
      </c>
      <c r="BE212" s="186">
        <f>IF(N212="základná",J212,0)</f>
        <v>0</v>
      </c>
      <c r="BF212" s="186">
        <f>IF(N212="znížená",J212,0)</f>
        <v>0</v>
      </c>
      <c r="BG212" s="186">
        <f>IF(N212="zákl. prenesená",J212,0)</f>
        <v>0</v>
      </c>
      <c r="BH212" s="186">
        <f>IF(N212="zníž. prenesená",J212,0)</f>
        <v>0</v>
      </c>
      <c r="BI212" s="186">
        <f>IF(N212="nulová",J212,0)</f>
        <v>0</v>
      </c>
      <c r="BJ212" s="15" t="s">
        <v>138</v>
      </c>
      <c r="BK212" s="186">
        <f>ROUND(I212*H212,2)</f>
        <v>0</v>
      </c>
      <c r="BL212" s="15" t="s">
        <v>169</v>
      </c>
      <c r="BM212" s="185" t="s">
        <v>382</v>
      </c>
    </row>
    <row r="213" s="2" customFormat="1" ht="24.15" customHeight="1">
      <c r="A213" s="34"/>
      <c r="B213" s="172"/>
      <c r="C213" s="173" t="s">
        <v>383</v>
      </c>
      <c r="D213" s="173" t="s">
        <v>133</v>
      </c>
      <c r="E213" s="174" t="s">
        <v>384</v>
      </c>
      <c r="F213" s="175" t="s">
        <v>381</v>
      </c>
      <c r="G213" s="176" t="s">
        <v>257</v>
      </c>
      <c r="H213" s="198"/>
      <c r="I213" s="178"/>
      <c r="J213" s="179">
        <f>ROUND(I213*H213,2)</f>
        <v>0</v>
      </c>
      <c r="K213" s="180"/>
      <c r="L213" s="35"/>
      <c r="M213" s="181" t="s">
        <v>1</v>
      </c>
      <c r="N213" s="182" t="s">
        <v>40</v>
      </c>
      <c r="O213" s="78"/>
      <c r="P213" s="183">
        <f>O213*H213</f>
        <v>0</v>
      </c>
      <c r="Q213" s="183">
        <v>0</v>
      </c>
      <c r="R213" s="183">
        <f>Q213*H213</f>
        <v>0</v>
      </c>
      <c r="S213" s="183">
        <v>0</v>
      </c>
      <c r="T213" s="184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5" t="s">
        <v>169</v>
      </c>
      <c r="AT213" s="185" t="s">
        <v>133</v>
      </c>
      <c r="AU213" s="185" t="s">
        <v>138</v>
      </c>
      <c r="AY213" s="15" t="s">
        <v>129</v>
      </c>
      <c r="BE213" s="186">
        <f>IF(N213="základná",J213,0)</f>
        <v>0</v>
      </c>
      <c r="BF213" s="186">
        <f>IF(N213="znížená",J213,0)</f>
        <v>0</v>
      </c>
      <c r="BG213" s="186">
        <f>IF(N213="zákl. prenesená",J213,0)</f>
        <v>0</v>
      </c>
      <c r="BH213" s="186">
        <f>IF(N213="zníž. prenesená",J213,0)</f>
        <v>0</v>
      </c>
      <c r="BI213" s="186">
        <f>IF(N213="nulová",J213,0)</f>
        <v>0</v>
      </c>
      <c r="BJ213" s="15" t="s">
        <v>138</v>
      </c>
      <c r="BK213" s="186">
        <f>ROUND(I213*H213,2)</f>
        <v>0</v>
      </c>
      <c r="BL213" s="15" t="s">
        <v>169</v>
      </c>
      <c r="BM213" s="185" t="s">
        <v>385</v>
      </c>
    </row>
    <row r="214" s="12" customFormat="1" ht="22.8" customHeight="1">
      <c r="A214" s="12"/>
      <c r="B214" s="159"/>
      <c r="C214" s="12"/>
      <c r="D214" s="160" t="s">
        <v>73</v>
      </c>
      <c r="E214" s="170" t="s">
        <v>386</v>
      </c>
      <c r="F214" s="170" t="s">
        <v>387</v>
      </c>
      <c r="G214" s="12"/>
      <c r="H214" s="12"/>
      <c r="I214" s="162"/>
      <c r="J214" s="171">
        <f>BK214</f>
        <v>0</v>
      </c>
      <c r="K214" s="12"/>
      <c r="L214" s="159"/>
      <c r="M214" s="164"/>
      <c r="N214" s="165"/>
      <c r="O214" s="165"/>
      <c r="P214" s="166">
        <f>SUM(P215:P244)</f>
        <v>0</v>
      </c>
      <c r="Q214" s="165"/>
      <c r="R214" s="166">
        <f>SUM(R215:R244)</f>
        <v>0.32623136000000003</v>
      </c>
      <c r="S214" s="165"/>
      <c r="T214" s="167">
        <f>SUM(T215:T244)</f>
        <v>0.21680000000000002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60" t="s">
        <v>138</v>
      </c>
      <c r="AT214" s="168" t="s">
        <v>73</v>
      </c>
      <c r="AU214" s="168" t="s">
        <v>82</v>
      </c>
      <c r="AY214" s="160" t="s">
        <v>129</v>
      </c>
      <c r="BK214" s="169">
        <f>SUM(BK215:BK244)</f>
        <v>0</v>
      </c>
    </row>
    <row r="215" s="2" customFormat="1" ht="24.15" customHeight="1">
      <c r="A215" s="34"/>
      <c r="B215" s="172"/>
      <c r="C215" s="173" t="s">
        <v>271</v>
      </c>
      <c r="D215" s="173" t="s">
        <v>133</v>
      </c>
      <c r="E215" s="174" t="s">
        <v>388</v>
      </c>
      <c r="F215" s="175" t="s">
        <v>389</v>
      </c>
      <c r="G215" s="176" t="s">
        <v>390</v>
      </c>
      <c r="H215" s="177">
        <v>8</v>
      </c>
      <c r="I215" s="178"/>
      <c r="J215" s="179">
        <f>ROUND(I215*H215,2)</f>
        <v>0</v>
      </c>
      <c r="K215" s="180"/>
      <c r="L215" s="35"/>
      <c r="M215" s="181" t="s">
        <v>1</v>
      </c>
      <c r="N215" s="182" t="s">
        <v>40</v>
      </c>
      <c r="O215" s="78"/>
      <c r="P215" s="183">
        <f>O215*H215</f>
        <v>0</v>
      </c>
      <c r="Q215" s="183">
        <v>0</v>
      </c>
      <c r="R215" s="183">
        <f>Q215*H215</f>
        <v>0</v>
      </c>
      <c r="S215" s="183">
        <v>0.01933</v>
      </c>
      <c r="T215" s="184">
        <f>S215*H215</f>
        <v>0.15464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5" t="s">
        <v>169</v>
      </c>
      <c r="AT215" s="185" t="s">
        <v>133</v>
      </c>
      <c r="AU215" s="185" t="s">
        <v>138</v>
      </c>
      <c r="AY215" s="15" t="s">
        <v>129</v>
      </c>
      <c r="BE215" s="186">
        <f>IF(N215="základná",J215,0)</f>
        <v>0</v>
      </c>
      <c r="BF215" s="186">
        <f>IF(N215="znížená",J215,0)</f>
        <v>0</v>
      </c>
      <c r="BG215" s="186">
        <f>IF(N215="zákl. prenesená",J215,0)</f>
        <v>0</v>
      </c>
      <c r="BH215" s="186">
        <f>IF(N215="zníž. prenesená",J215,0)</f>
        <v>0</v>
      </c>
      <c r="BI215" s="186">
        <f>IF(N215="nulová",J215,0)</f>
        <v>0</v>
      </c>
      <c r="BJ215" s="15" t="s">
        <v>138</v>
      </c>
      <c r="BK215" s="186">
        <f>ROUND(I215*H215,2)</f>
        <v>0</v>
      </c>
      <c r="BL215" s="15" t="s">
        <v>169</v>
      </c>
      <c r="BM215" s="185" t="s">
        <v>391</v>
      </c>
    </row>
    <row r="216" s="2" customFormat="1" ht="16.5" customHeight="1">
      <c r="A216" s="34"/>
      <c r="B216" s="172"/>
      <c r="C216" s="173" t="s">
        <v>392</v>
      </c>
      <c r="D216" s="173" t="s">
        <v>133</v>
      </c>
      <c r="E216" s="174" t="s">
        <v>393</v>
      </c>
      <c r="F216" s="175" t="s">
        <v>394</v>
      </c>
      <c r="G216" s="176" t="s">
        <v>390</v>
      </c>
      <c r="H216" s="177">
        <v>3</v>
      </c>
      <c r="I216" s="178"/>
      <c r="J216" s="179">
        <f>ROUND(I216*H216,2)</f>
        <v>0</v>
      </c>
      <c r="K216" s="180"/>
      <c r="L216" s="35"/>
      <c r="M216" s="181" t="s">
        <v>1</v>
      </c>
      <c r="N216" s="182" t="s">
        <v>40</v>
      </c>
      <c r="O216" s="78"/>
      <c r="P216" s="183">
        <f>O216*H216</f>
        <v>0</v>
      </c>
      <c r="Q216" s="183">
        <v>0</v>
      </c>
      <c r="R216" s="183">
        <f>Q216*H216</f>
        <v>0</v>
      </c>
      <c r="S216" s="183">
        <v>0.0172</v>
      </c>
      <c r="T216" s="184">
        <f>S216*H216</f>
        <v>0.0516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5" t="s">
        <v>169</v>
      </c>
      <c r="AT216" s="185" t="s">
        <v>133</v>
      </c>
      <c r="AU216" s="185" t="s">
        <v>138</v>
      </c>
      <c r="AY216" s="15" t="s">
        <v>129</v>
      </c>
      <c r="BE216" s="186">
        <f>IF(N216="základná",J216,0)</f>
        <v>0</v>
      </c>
      <c r="BF216" s="186">
        <f>IF(N216="znížená",J216,0)</f>
        <v>0</v>
      </c>
      <c r="BG216" s="186">
        <f>IF(N216="zákl. prenesená",J216,0)</f>
        <v>0</v>
      </c>
      <c r="BH216" s="186">
        <f>IF(N216="zníž. prenesená",J216,0)</f>
        <v>0</v>
      </c>
      <c r="BI216" s="186">
        <f>IF(N216="nulová",J216,0)</f>
        <v>0</v>
      </c>
      <c r="BJ216" s="15" t="s">
        <v>138</v>
      </c>
      <c r="BK216" s="186">
        <f>ROUND(I216*H216,2)</f>
        <v>0</v>
      </c>
      <c r="BL216" s="15" t="s">
        <v>169</v>
      </c>
      <c r="BM216" s="185" t="s">
        <v>395</v>
      </c>
    </row>
    <row r="217" s="2" customFormat="1" ht="24.15" customHeight="1">
      <c r="A217" s="34"/>
      <c r="B217" s="172"/>
      <c r="C217" s="173" t="s">
        <v>274</v>
      </c>
      <c r="D217" s="173" t="s">
        <v>133</v>
      </c>
      <c r="E217" s="174" t="s">
        <v>396</v>
      </c>
      <c r="F217" s="175" t="s">
        <v>397</v>
      </c>
      <c r="G217" s="176" t="s">
        <v>183</v>
      </c>
      <c r="H217" s="177">
        <v>3</v>
      </c>
      <c r="I217" s="178"/>
      <c r="J217" s="179">
        <f>ROUND(I217*H217,2)</f>
        <v>0</v>
      </c>
      <c r="K217" s="180"/>
      <c r="L217" s="35"/>
      <c r="M217" s="181" t="s">
        <v>1</v>
      </c>
      <c r="N217" s="182" t="s">
        <v>40</v>
      </c>
      <c r="O217" s="78"/>
      <c r="P217" s="183">
        <f>O217*H217</f>
        <v>0</v>
      </c>
      <c r="Q217" s="183">
        <v>0</v>
      </c>
      <c r="R217" s="183">
        <f>Q217*H217</f>
        <v>0</v>
      </c>
      <c r="S217" s="183">
        <v>0</v>
      </c>
      <c r="T217" s="184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5" t="s">
        <v>169</v>
      </c>
      <c r="AT217" s="185" t="s">
        <v>133</v>
      </c>
      <c r="AU217" s="185" t="s">
        <v>138</v>
      </c>
      <c r="AY217" s="15" t="s">
        <v>129</v>
      </c>
      <c r="BE217" s="186">
        <f>IF(N217="základná",J217,0)</f>
        <v>0</v>
      </c>
      <c r="BF217" s="186">
        <f>IF(N217="znížená",J217,0)</f>
        <v>0</v>
      </c>
      <c r="BG217" s="186">
        <f>IF(N217="zákl. prenesená",J217,0)</f>
        <v>0</v>
      </c>
      <c r="BH217" s="186">
        <f>IF(N217="zníž. prenesená",J217,0)</f>
        <v>0</v>
      </c>
      <c r="BI217" s="186">
        <f>IF(N217="nulová",J217,0)</f>
        <v>0</v>
      </c>
      <c r="BJ217" s="15" t="s">
        <v>138</v>
      </c>
      <c r="BK217" s="186">
        <f>ROUND(I217*H217,2)</f>
        <v>0</v>
      </c>
      <c r="BL217" s="15" t="s">
        <v>169</v>
      </c>
      <c r="BM217" s="185" t="s">
        <v>398</v>
      </c>
    </row>
    <row r="218" s="2" customFormat="1" ht="16.5" customHeight="1">
      <c r="A218" s="34"/>
      <c r="B218" s="172"/>
      <c r="C218" s="187" t="s">
        <v>399</v>
      </c>
      <c r="D218" s="187" t="s">
        <v>156</v>
      </c>
      <c r="E218" s="188" t="s">
        <v>400</v>
      </c>
      <c r="F218" s="189" t="s">
        <v>401</v>
      </c>
      <c r="G218" s="190" t="s">
        <v>183</v>
      </c>
      <c r="H218" s="191">
        <v>3</v>
      </c>
      <c r="I218" s="192"/>
      <c r="J218" s="193">
        <f>ROUND(I218*H218,2)</f>
        <v>0</v>
      </c>
      <c r="K218" s="194"/>
      <c r="L218" s="195"/>
      <c r="M218" s="196" t="s">
        <v>1</v>
      </c>
      <c r="N218" s="197" t="s">
        <v>40</v>
      </c>
      <c r="O218" s="78"/>
      <c r="P218" s="183">
        <f>O218*H218</f>
        <v>0</v>
      </c>
      <c r="Q218" s="183">
        <v>0.02</v>
      </c>
      <c r="R218" s="183">
        <f>Q218*H218</f>
        <v>0.059999999999999998</v>
      </c>
      <c r="S218" s="183">
        <v>0</v>
      </c>
      <c r="T218" s="184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5" t="s">
        <v>197</v>
      </c>
      <c r="AT218" s="185" t="s">
        <v>156</v>
      </c>
      <c r="AU218" s="185" t="s">
        <v>138</v>
      </c>
      <c r="AY218" s="15" t="s">
        <v>129</v>
      </c>
      <c r="BE218" s="186">
        <f>IF(N218="základná",J218,0)</f>
        <v>0</v>
      </c>
      <c r="BF218" s="186">
        <f>IF(N218="znížená",J218,0)</f>
        <v>0</v>
      </c>
      <c r="BG218" s="186">
        <f>IF(N218="zákl. prenesená",J218,0)</f>
        <v>0</v>
      </c>
      <c r="BH218" s="186">
        <f>IF(N218="zníž. prenesená",J218,0)</f>
        <v>0</v>
      </c>
      <c r="BI218" s="186">
        <f>IF(N218="nulová",J218,0)</f>
        <v>0</v>
      </c>
      <c r="BJ218" s="15" t="s">
        <v>138</v>
      </c>
      <c r="BK218" s="186">
        <f>ROUND(I218*H218,2)</f>
        <v>0</v>
      </c>
      <c r="BL218" s="15" t="s">
        <v>169</v>
      </c>
      <c r="BM218" s="185" t="s">
        <v>402</v>
      </c>
    </row>
    <row r="219" s="2" customFormat="1" ht="24.15" customHeight="1">
      <c r="A219" s="34"/>
      <c r="B219" s="172"/>
      <c r="C219" s="173" t="s">
        <v>278</v>
      </c>
      <c r="D219" s="173" t="s">
        <v>133</v>
      </c>
      <c r="E219" s="174" t="s">
        <v>403</v>
      </c>
      <c r="F219" s="175" t="s">
        <v>404</v>
      </c>
      <c r="G219" s="176" t="s">
        <v>183</v>
      </c>
      <c r="H219" s="177">
        <v>8</v>
      </c>
      <c r="I219" s="178"/>
      <c r="J219" s="179">
        <f>ROUND(I219*H219,2)</f>
        <v>0</v>
      </c>
      <c r="K219" s="180"/>
      <c r="L219" s="35"/>
      <c r="M219" s="181" t="s">
        <v>1</v>
      </c>
      <c r="N219" s="182" t="s">
        <v>40</v>
      </c>
      <c r="O219" s="78"/>
      <c r="P219" s="183">
        <f>O219*H219</f>
        <v>0</v>
      </c>
      <c r="Q219" s="183">
        <v>0</v>
      </c>
      <c r="R219" s="183">
        <f>Q219*H219</f>
        <v>0</v>
      </c>
      <c r="S219" s="183">
        <v>0</v>
      </c>
      <c r="T219" s="184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5" t="s">
        <v>169</v>
      </c>
      <c r="AT219" s="185" t="s">
        <v>133</v>
      </c>
      <c r="AU219" s="185" t="s">
        <v>138</v>
      </c>
      <c r="AY219" s="15" t="s">
        <v>129</v>
      </c>
      <c r="BE219" s="186">
        <f>IF(N219="základná",J219,0)</f>
        <v>0</v>
      </c>
      <c r="BF219" s="186">
        <f>IF(N219="znížená",J219,0)</f>
        <v>0</v>
      </c>
      <c r="BG219" s="186">
        <f>IF(N219="zákl. prenesená",J219,0)</f>
        <v>0</v>
      </c>
      <c r="BH219" s="186">
        <f>IF(N219="zníž. prenesená",J219,0)</f>
        <v>0</v>
      </c>
      <c r="BI219" s="186">
        <f>IF(N219="nulová",J219,0)</f>
        <v>0</v>
      </c>
      <c r="BJ219" s="15" t="s">
        <v>138</v>
      </c>
      <c r="BK219" s="186">
        <f>ROUND(I219*H219,2)</f>
        <v>0</v>
      </c>
      <c r="BL219" s="15" t="s">
        <v>169</v>
      </c>
      <c r="BM219" s="185" t="s">
        <v>405</v>
      </c>
    </row>
    <row r="220" s="2" customFormat="1" ht="37.8" customHeight="1">
      <c r="A220" s="34"/>
      <c r="B220" s="172"/>
      <c r="C220" s="187" t="s">
        <v>406</v>
      </c>
      <c r="D220" s="187" t="s">
        <v>156</v>
      </c>
      <c r="E220" s="188" t="s">
        <v>407</v>
      </c>
      <c r="F220" s="189" t="s">
        <v>408</v>
      </c>
      <c r="G220" s="190" t="s">
        <v>183</v>
      </c>
      <c r="H220" s="191">
        <v>8</v>
      </c>
      <c r="I220" s="192"/>
      <c r="J220" s="193">
        <f>ROUND(I220*H220,2)</f>
        <v>0</v>
      </c>
      <c r="K220" s="194"/>
      <c r="L220" s="195"/>
      <c r="M220" s="196" t="s">
        <v>1</v>
      </c>
      <c r="N220" s="197" t="s">
        <v>40</v>
      </c>
      <c r="O220" s="78"/>
      <c r="P220" s="183">
        <f>O220*H220</f>
        <v>0</v>
      </c>
      <c r="Q220" s="183">
        <v>0.016049999999999998</v>
      </c>
      <c r="R220" s="183">
        <f>Q220*H220</f>
        <v>0.12839999999999999</v>
      </c>
      <c r="S220" s="183">
        <v>0</v>
      </c>
      <c r="T220" s="184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5" t="s">
        <v>197</v>
      </c>
      <c r="AT220" s="185" t="s">
        <v>156</v>
      </c>
      <c r="AU220" s="185" t="s">
        <v>138</v>
      </c>
      <c r="AY220" s="15" t="s">
        <v>129</v>
      </c>
      <c r="BE220" s="186">
        <f>IF(N220="základná",J220,0)</f>
        <v>0</v>
      </c>
      <c r="BF220" s="186">
        <f>IF(N220="znížená",J220,0)</f>
        <v>0</v>
      </c>
      <c r="BG220" s="186">
        <f>IF(N220="zákl. prenesená",J220,0)</f>
        <v>0</v>
      </c>
      <c r="BH220" s="186">
        <f>IF(N220="zníž. prenesená",J220,0)</f>
        <v>0</v>
      </c>
      <c r="BI220" s="186">
        <f>IF(N220="nulová",J220,0)</f>
        <v>0</v>
      </c>
      <c r="BJ220" s="15" t="s">
        <v>138</v>
      </c>
      <c r="BK220" s="186">
        <f>ROUND(I220*H220,2)</f>
        <v>0</v>
      </c>
      <c r="BL220" s="15" t="s">
        <v>169</v>
      </c>
      <c r="BM220" s="185" t="s">
        <v>409</v>
      </c>
    </row>
    <row r="221" s="2" customFormat="1" ht="16.5" customHeight="1">
      <c r="A221" s="34"/>
      <c r="B221" s="172"/>
      <c r="C221" s="173" t="s">
        <v>281</v>
      </c>
      <c r="D221" s="173" t="s">
        <v>133</v>
      </c>
      <c r="E221" s="174" t="s">
        <v>410</v>
      </c>
      <c r="F221" s="175" t="s">
        <v>411</v>
      </c>
      <c r="G221" s="176" t="s">
        <v>183</v>
      </c>
      <c r="H221" s="177">
        <v>8</v>
      </c>
      <c r="I221" s="178"/>
      <c r="J221" s="179">
        <f>ROUND(I221*H221,2)</f>
        <v>0</v>
      </c>
      <c r="K221" s="180"/>
      <c r="L221" s="35"/>
      <c r="M221" s="181" t="s">
        <v>1</v>
      </c>
      <c r="N221" s="182" t="s">
        <v>40</v>
      </c>
      <c r="O221" s="78"/>
      <c r="P221" s="183">
        <f>O221*H221</f>
        <v>0</v>
      </c>
      <c r="Q221" s="183">
        <v>0</v>
      </c>
      <c r="R221" s="183">
        <f>Q221*H221</f>
        <v>0</v>
      </c>
      <c r="S221" s="183">
        <v>0</v>
      </c>
      <c r="T221" s="184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5" t="s">
        <v>169</v>
      </c>
      <c r="AT221" s="185" t="s">
        <v>133</v>
      </c>
      <c r="AU221" s="185" t="s">
        <v>138</v>
      </c>
      <c r="AY221" s="15" t="s">
        <v>129</v>
      </c>
      <c r="BE221" s="186">
        <f>IF(N221="základná",J221,0)</f>
        <v>0</v>
      </c>
      <c r="BF221" s="186">
        <f>IF(N221="znížená",J221,0)</f>
        <v>0</v>
      </c>
      <c r="BG221" s="186">
        <f>IF(N221="zákl. prenesená",J221,0)</f>
        <v>0</v>
      </c>
      <c r="BH221" s="186">
        <f>IF(N221="zníž. prenesená",J221,0)</f>
        <v>0</v>
      </c>
      <c r="BI221" s="186">
        <f>IF(N221="nulová",J221,0)</f>
        <v>0</v>
      </c>
      <c r="BJ221" s="15" t="s">
        <v>138</v>
      </c>
      <c r="BK221" s="186">
        <f>ROUND(I221*H221,2)</f>
        <v>0</v>
      </c>
      <c r="BL221" s="15" t="s">
        <v>169</v>
      </c>
      <c r="BM221" s="185" t="s">
        <v>412</v>
      </c>
    </row>
    <row r="222" s="2" customFormat="1" ht="24.15" customHeight="1">
      <c r="A222" s="34"/>
      <c r="B222" s="172"/>
      <c r="C222" s="187" t="s">
        <v>413</v>
      </c>
      <c r="D222" s="187" t="s">
        <v>156</v>
      </c>
      <c r="E222" s="188" t="s">
        <v>414</v>
      </c>
      <c r="F222" s="189" t="s">
        <v>415</v>
      </c>
      <c r="G222" s="190" t="s">
        <v>183</v>
      </c>
      <c r="H222" s="191">
        <v>8</v>
      </c>
      <c r="I222" s="192"/>
      <c r="J222" s="193">
        <f>ROUND(I222*H222,2)</f>
        <v>0</v>
      </c>
      <c r="K222" s="194"/>
      <c r="L222" s="195"/>
      <c r="M222" s="196" t="s">
        <v>1</v>
      </c>
      <c r="N222" s="197" t="s">
        <v>40</v>
      </c>
      <c r="O222" s="78"/>
      <c r="P222" s="183">
        <f>O222*H222</f>
        <v>0</v>
      </c>
      <c r="Q222" s="183">
        <v>0.0135</v>
      </c>
      <c r="R222" s="183">
        <f>Q222*H222</f>
        <v>0.108</v>
      </c>
      <c r="S222" s="183">
        <v>0</v>
      </c>
      <c r="T222" s="184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5" t="s">
        <v>197</v>
      </c>
      <c r="AT222" s="185" t="s">
        <v>156</v>
      </c>
      <c r="AU222" s="185" t="s">
        <v>138</v>
      </c>
      <c r="AY222" s="15" t="s">
        <v>129</v>
      </c>
      <c r="BE222" s="186">
        <f>IF(N222="základná",J222,0)</f>
        <v>0</v>
      </c>
      <c r="BF222" s="186">
        <f>IF(N222="znížená",J222,0)</f>
        <v>0</v>
      </c>
      <c r="BG222" s="186">
        <f>IF(N222="zákl. prenesená",J222,0)</f>
        <v>0</v>
      </c>
      <c r="BH222" s="186">
        <f>IF(N222="zníž. prenesená",J222,0)</f>
        <v>0</v>
      </c>
      <c r="BI222" s="186">
        <f>IF(N222="nulová",J222,0)</f>
        <v>0</v>
      </c>
      <c r="BJ222" s="15" t="s">
        <v>138</v>
      </c>
      <c r="BK222" s="186">
        <f>ROUND(I222*H222,2)</f>
        <v>0</v>
      </c>
      <c r="BL222" s="15" t="s">
        <v>169</v>
      </c>
      <c r="BM222" s="185" t="s">
        <v>416</v>
      </c>
    </row>
    <row r="223" s="2" customFormat="1" ht="16.5" customHeight="1">
      <c r="A223" s="34"/>
      <c r="B223" s="172"/>
      <c r="C223" s="173" t="s">
        <v>285</v>
      </c>
      <c r="D223" s="173" t="s">
        <v>133</v>
      </c>
      <c r="E223" s="174" t="s">
        <v>417</v>
      </c>
      <c r="F223" s="175" t="s">
        <v>418</v>
      </c>
      <c r="G223" s="176" t="s">
        <v>183</v>
      </c>
      <c r="H223" s="177">
        <v>2</v>
      </c>
      <c r="I223" s="178"/>
      <c r="J223" s="179">
        <f>ROUND(I223*H223,2)</f>
        <v>0</v>
      </c>
      <c r="K223" s="180"/>
      <c r="L223" s="35"/>
      <c r="M223" s="181" t="s">
        <v>1</v>
      </c>
      <c r="N223" s="182" t="s">
        <v>40</v>
      </c>
      <c r="O223" s="78"/>
      <c r="P223" s="183">
        <f>O223*H223</f>
        <v>0</v>
      </c>
      <c r="Q223" s="183">
        <v>0</v>
      </c>
      <c r="R223" s="183">
        <f>Q223*H223</f>
        <v>0</v>
      </c>
      <c r="S223" s="183">
        <v>0</v>
      </c>
      <c r="T223" s="184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5" t="s">
        <v>169</v>
      </c>
      <c r="AT223" s="185" t="s">
        <v>133</v>
      </c>
      <c r="AU223" s="185" t="s">
        <v>138</v>
      </c>
      <c r="AY223" s="15" t="s">
        <v>129</v>
      </c>
      <c r="BE223" s="186">
        <f>IF(N223="základná",J223,0)</f>
        <v>0</v>
      </c>
      <c r="BF223" s="186">
        <f>IF(N223="znížená",J223,0)</f>
        <v>0</v>
      </c>
      <c r="BG223" s="186">
        <f>IF(N223="zákl. prenesená",J223,0)</f>
        <v>0</v>
      </c>
      <c r="BH223" s="186">
        <f>IF(N223="zníž. prenesená",J223,0)</f>
        <v>0</v>
      </c>
      <c r="BI223" s="186">
        <f>IF(N223="nulová",J223,0)</f>
        <v>0</v>
      </c>
      <c r="BJ223" s="15" t="s">
        <v>138</v>
      </c>
      <c r="BK223" s="186">
        <f>ROUND(I223*H223,2)</f>
        <v>0</v>
      </c>
      <c r="BL223" s="15" t="s">
        <v>169</v>
      </c>
      <c r="BM223" s="185" t="s">
        <v>419</v>
      </c>
    </row>
    <row r="224" s="2" customFormat="1" ht="16.5" customHeight="1">
      <c r="A224" s="34"/>
      <c r="B224" s="172"/>
      <c r="C224" s="187" t="s">
        <v>420</v>
      </c>
      <c r="D224" s="187" t="s">
        <v>156</v>
      </c>
      <c r="E224" s="188" t="s">
        <v>421</v>
      </c>
      <c r="F224" s="189" t="s">
        <v>422</v>
      </c>
      <c r="G224" s="190" t="s">
        <v>183</v>
      </c>
      <c r="H224" s="191">
        <v>2</v>
      </c>
      <c r="I224" s="192"/>
      <c r="J224" s="193">
        <f>ROUND(I224*H224,2)</f>
        <v>0</v>
      </c>
      <c r="K224" s="194"/>
      <c r="L224" s="195"/>
      <c r="M224" s="196" t="s">
        <v>1</v>
      </c>
      <c r="N224" s="197" t="s">
        <v>40</v>
      </c>
      <c r="O224" s="78"/>
      <c r="P224" s="183">
        <f>O224*H224</f>
        <v>0</v>
      </c>
      <c r="Q224" s="183">
        <v>0.00528</v>
      </c>
      <c r="R224" s="183">
        <f>Q224*H224</f>
        <v>0.01056</v>
      </c>
      <c r="S224" s="183">
        <v>0</v>
      </c>
      <c r="T224" s="184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5" t="s">
        <v>197</v>
      </c>
      <c r="AT224" s="185" t="s">
        <v>156</v>
      </c>
      <c r="AU224" s="185" t="s">
        <v>138</v>
      </c>
      <c r="AY224" s="15" t="s">
        <v>129</v>
      </c>
      <c r="BE224" s="186">
        <f>IF(N224="základná",J224,0)</f>
        <v>0</v>
      </c>
      <c r="BF224" s="186">
        <f>IF(N224="znížená",J224,0)</f>
        <v>0</v>
      </c>
      <c r="BG224" s="186">
        <f>IF(N224="zákl. prenesená",J224,0)</f>
        <v>0</v>
      </c>
      <c r="BH224" s="186">
        <f>IF(N224="zníž. prenesená",J224,0)</f>
        <v>0</v>
      </c>
      <c r="BI224" s="186">
        <f>IF(N224="nulová",J224,0)</f>
        <v>0</v>
      </c>
      <c r="BJ224" s="15" t="s">
        <v>138</v>
      </c>
      <c r="BK224" s="186">
        <f>ROUND(I224*H224,2)</f>
        <v>0</v>
      </c>
      <c r="BL224" s="15" t="s">
        <v>169</v>
      </c>
      <c r="BM224" s="185" t="s">
        <v>423</v>
      </c>
    </row>
    <row r="225" s="2" customFormat="1" ht="24.15" customHeight="1">
      <c r="A225" s="34"/>
      <c r="B225" s="172"/>
      <c r="C225" s="173" t="s">
        <v>292</v>
      </c>
      <c r="D225" s="173" t="s">
        <v>133</v>
      </c>
      <c r="E225" s="174" t="s">
        <v>424</v>
      </c>
      <c r="F225" s="175" t="s">
        <v>425</v>
      </c>
      <c r="G225" s="176" t="s">
        <v>390</v>
      </c>
      <c r="H225" s="177">
        <v>4</v>
      </c>
      <c r="I225" s="178"/>
      <c r="J225" s="179">
        <f>ROUND(I225*H225,2)</f>
        <v>0</v>
      </c>
      <c r="K225" s="180"/>
      <c r="L225" s="35"/>
      <c r="M225" s="181" t="s">
        <v>1</v>
      </c>
      <c r="N225" s="182" t="s">
        <v>40</v>
      </c>
      <c r="O225" s="78"/>
      <c r="P225" s="183">
        <f>O225*H225</f>
        <v>0</v>
      </c>
      <c r="Q225" s="183">
        <v>0</v>
      </c>
      <c r="R225" s="183">
        <f>Q225*H225</f>
        <v>0</v>
      </c>
      <c r="S225" s="183">
        <v>0</v>
      </c>
      <c r="T225" s="184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5" t="s">
        <v>169</v>
      </c>
      <c r="AT225" s="185" t="s">
        <v>133</v>
      </c>
      <c r="AU225" s="185" t="s">
        <v>138</v>
      </c>
      <c r="AY225" s="15" t="s">
        <v>129</v>
      </c>
      <c r="BE225" s="186">
        <f>IF(N225="základná",J225,0)</f>
        <v>0</v>
      </c>
      <c r="BF225" s="186">
        <f>IF(N225="znížená",J225,0)</f>
        <v>0</v>
      </c>
      <c r="BG225" s="186">
        <f>IF(N225="zákl. prenesená",J225,0)</f>
        <v>0</v>
      </c>
      <c r="BH225" s="186">
        <f>IF(N225="zníž. prenesená",J225,0)</f>
        <v>0</v>
      </c>
      <c r="BI225" s="186">
        <f>IF(N225="nulová",J225,0)</f>
        <v>0</v>
      </c>
      <c r="BJ225" s="15" t="s">
        <v>138</v>
      </c>
      <c r="BK225" s="186">
        <f>ROUND(I225*H225,2)</f>
        <v>0</v>
      </c>
      <c r="BL225" s="15" t="s">
        <v>169</v>
      </c>
      <c r="BM225" s="185" t="s">
        <v>426</v>
      </c>
    </row>
    <row r="226" s="2" customFormat="1" ht="16.5" customHeight="1">
      <c r="A226" s="34"/>
      <c r="B226" s="172"/>
      <c r="C226" s="173" t="s">
        <v>427</v>
      </c>
      <c r="D226" s="173" t="s">
        <v>133</v>
      </c>
      <c r="E226" s="174" t="s">
        <v>428</v>
      </c>
      <c r="F226" s="175" t="s">
        <v>429</v>
      </c>
      <c r="G226" s="176" t="s">
        <v>183</v>
      </c>
      <c r="H226" s="177">
        <v>4</v>
      </c>
      <c r="I226" s="178"/>
      <c r="J226" s="179">
        <f>ROUND(I226*H226,2)</f>
        <v>0</v>
      </c>
      <c r="K226" s="180"/>
      <c r="L226" s="35"/>
      <c r="M226" s="181" t="s">
        <v>1</v>
      </c>
      <c r="N226" s="182" t="s">
        <v>40</v>
      </c>
      <c r="O226" s="78"/>
      <c r="P226" s="183">
        <f>O226*H226</f>
        <v>0</v>
      </c>
      <c r="Q226" s="183">
        <v>0.0011115000000000001</v>
      </c>
      <c r="R226" s="183">
        <f>Q226*H226</f>
        <v>0.0044460000000000003</v>
      </c>
      <c r="S226" s="183">
        <v>0.00093000000000000005</v>
      </c>
      <c r="T226" s="184">
        <f>S226*H226</f>
        <v>0.0037200000000000002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5" t="s">
        <v>169</v>
      </c>
      <c r="AT226" s="185" t="s">
        <v>133</v>
      </c>
      <c r="AU226" s="185" t="s">
        <v>138</v>
      </c>
      <c r="AY226" s="15" t="s">
        <v>129</v>
      </c>
      <c r="BE226" s="186">
        <f>IF(N226="základná",J226,0)</f>
        <v>0</v>
      </c>
      <c r="BF226" s="186">
        <f>IF(N226="znížená",J226,0)</f>
        <v>0</v>
      </c>
      <c r="BG226" s="186">
        <f>IF(N226="zákl. prenesená",J226,0)</f>
        <v>0</v>
      </c>
      <c r="BH226" s="186">
        <f>IF(N226="zníž. prenesená",J226,0)</f>
        <v>0</v>
      </c>
      <c r="BI226" s="186">
        <f>IF(N226="nulová",J226,0)</f>
        <v>0</v>
      </c>
      <c r="BJ226" s="15" t="s">
        <v>138</v>
      </c>
      <c r="BK226" s="186">
        <f>ROUND(I226*H226,2)</f>
        <v>0</v>
      </c>
      <c r="BL226" s="15" t="s">
        <v>169</v>
      </c>
      <c r="BM226" s="185" t="s">
        <v>430</v>
      </c>
    </row>
    <row r="227" s="2" customFormat="1" ht="16.5" customHeight="1">
      <c r="A227" s="34"/>
      <c r="B227" s="172"/>
      <c r="C227" s="173" t="s">
        <v>295</v>
      </c>
      <c r="D227" s="173" t="s">
        <v>133</v>
      </c>
      <c r="E227" s="174" t="s">
        <v>431</v>
      </c>
      <c r="F227" s="175" t="s">
        <v>432</v>
      </c>
      <c r="G227" s="176" t="s">
        <v>183</v>
      </c>
      <c r="H227" s="177">
        <v>12</v>
      </c>
      <c r="I227" s="178"/>
      <c r="J227" s="179">
        <f>ROUND(I227*H227,2)</f>
        <v>0</v>
      </c>
      <c r="K227" s="180"/>
      <c r="L227" s="35"/>
      <c r="M227" s="181" t="s">
        <v>1</v>
      </c>
      <c r="N227" s="182" t="s">
        <v>40</v>
      </c>
      <c r="O227" s="78"/>
      <c r="P227" s="183">
        <f>O227*H227</f>
        <v>0</v>
      </c>
      <c r="Q227" s="183">
        <v>0</v>
      </c>
      <c r="R227" s="183">
        <f>Q227*H227</f>
        <v>0</v>
      </c>
      <c r="S227" s="183">
        <v>0</v>
      </c>
      <c r="T227" s="184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5" t="s">
        <v>169</v>
      </c>
      <c r="AT227" s="185" t="s">
        <v>133</v>
      </c>
      <c r="AU227" s="185" t="s">
        <v>138</v>
      </c>
      <c r="AY227" s="15" t="s">
        <v>129</v>
      </c>
      <c r="BE227" s="186">
        <f>IF(N227="základná",J227,0)</f>
        <v>0</v>
      </c>
      <c r="BF227" s="186">
        <f>IF(N227="znížená",J227,0)</f>
        <v>0</v>
      </c>
      <c r="BG227" s="186">
        <f>IF(N227="zákl. prenesená",J227,0)</f>
        <v>0</v>
      </c>
      <c r="BH227" s="186">
        <f>IF(N227="zníž. prenesená",J227,0)</f>
        <v>0</v>
      </c>
      <c r="BI227" s="186">
        <f>IF(N227="nulová",J227,0)</f>
        <v>0</v>
      </c>
      <c r="BJ227" s="15" t="s">
        <v>138</v>
      </c>
      <c r="BK227" s="186">
        <f>ROUND(I227*H227,2)</f>
        <v>0</v>
      </c>
      <c r="BL227" s="15" t="s">
        <v>169</v>
      </c>
      <c r="BM227" s="185" t="s">
        <v>433</v>
      </c>
    </row>
    <row r="228" s="2" customFormat="1" ht="24.15" customHeight="1">
      <c r="A228" s="34"/>
      <c r="B228" s="172"/>
      <c r="C228" s="173" t="s">
        <v>434</v>
      </c>
      <c r="D228" s="173" t="s">
        <v>133</v>
      </c>
      <c r="E228" s="174" t="s">
        <v>435</v>
      </c>
      <c r="F228" s="175" t="s">
        <v>436</v>
      </c>
      <c r="G228" s="176" t="s">
        <v>183</v>
      </c>
      <c r="H228" s="177">
        <v>4</v>
      </c>
      <c r="I228" s="178"/>
      <c r="J228" s="179">
        <f>ROUND(I228*H228,2)</f>
        <v>0</v>
      </c>
      <c r="K228" s="180"/>
      <c r="L228" s="35"/>
      <c r="M228" s="181" t="s">
        <v>1</v>
      </c>
      <c r="N228" s="182" t="s">
        <v>40</v>
      </c>
      <c r="O228" s="78"/>
      <c r="P228" s="183">
        <f>O228*H228</f>
        <v>0</v>
      </c>
      <c r="Q228" s="183">
        <v>0.00027999999999999998</v>
      </c>
      <c r="R228" s="183">
        <f>Q228*H228</f>
        <v>0.0011199999999999999</v>
      </c>
      <c r="S228" s="183">
        <v>0</v>
      </c>
      <c r="T228" s="184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5" t="s">
        <v>169</v>
      </c>
      <c r="AT228" s="185" t="s">
        <v>133</v>
      </c>
      <c r="AU228" s="185" t="s">
        <v>138</v>
      </c>
      <c r="AY228" s="15" t="s">
        <v>129</v>
      </c>
      <c r="BE228" s="186">
        <f>IF(N228="základná",J228,0)</f>
        <v>0</v>
      </c>
      <c r="BF228" s="186">
        <f>IF(N228="znížená",J228,0)</f>
        <v>0</v>
      </c>
      <c r="BG228" s="186">
        <f>IF(N228="zákl. prenesená",J228,0)</f>
        <v>0</v>
      </c>
      <c r="BH228" s="186">
        <f>IF(N228="zníž. prenesená",J228,0)</f>
        <v>0</v>
      </c>
      <c r="BI228" s="186">
        <f>IF(N228="nulová",J228,0)</f>
        <v>0</v>
      </c>
      <c r="BJ228" s="15" t="s">
        <v>138</v>
      </c>
      <c r="BK228" s="186">
        <f>ROUND(I228*H228,2)</f>
        <v>0</v>
      </c>
      <c r="BL228" s="15" t="s">
        <v>169</v>
      </c>
      <c r="BM228" s="185" t="s">
        <v>437</v>
      </c>
    </row>
    <row r="229" s="2" customFormat="1" ht="16.5" customHeight="1">
      <c r="A229" s="34"/>
      <c r="B229" s="172"/>
      <c r="C229" s="173" t="s">
        <v>299</v>
      </c>
      <c r="D229" s="173" t="s">
        <v>133</v>
      </c>
      <c r="E229" s="174" t="s">
        <v>438</v>
      </c>
      <c r="F229" s="175" t="s">
        <v>439</v>
      </c>
      <c r="G229" s="176" t="s">
        <v>183</v>
      </c>
      <c r="H229" s="177">
        <v>8</v>
      </c>
      <c r="I229" s="178"/>
      <c r="J229" s="179">
        <f>ROUND(I229*H229,2)</f>
        <v>0</v>
      </c>
      <c r="K229" s="180"/>
      <c r="L229" s="35"/>
      <c r="M229" s="181" t="s">
        <v>1</v>
      </c>
      <c r="N229" s="182" t="s">
        <v>40</v>
      </c>
      <c r="O229" s="78"/>
      <c r="P229" s="183">
        <f>O229*H229</f>
        <v>0</v>
      </c>
      <c r="Q229" s="183">
        <v>0</v>
      </c>
      <c r="R229" s="183">
        <f>Q229*H229</f>
        <v>0</v>
      </c>
      <c r="S229" s="183">
        <v>0</v>
      </c>
      <c r="T229" s="184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5" t="s">
        <v>169</v>
      </c>
      <c r="AT229" s="185" t="s">
        <v>133</v>
      </c>
      <c r="AU229" s="185" t="s">
        <v>138</v>
      </c>
      <c r="AY229" s="15" t="s">
        <v>129</v>
      </c>
      <c r="BE229" s="186">
        <f>IF(N229="základná",J229,0)</f>
        <v>0</v>
      </c>
      <c r="BF229" s="186">
        <f>IF(N229="znížená",J229,0)</f>
        <v>0</v>
      </c>
      <c r="BG229" s="186">
        <f>IF(N229="zákl. prenesená",J229,0)</f>
        <v>0</v>
      </c>
      <c r="BH229" s="186">
        <f>IF(N229="zníž. prenesená",J229,0)</f>
        <v>0</v>
      </c>
      <c r="BI229" s="186">
        <f>IF(N229="nulová",J229,0)</f>
        <v>0</v>
      </c>
      <c r="BJ229" s="15" t="s">
        <v>138</v>
      </c>
      <c r="BK229" s="186">
        <f>ROUND(I229*H229,2)</f>
        <v>0</v>
      </c>
      <c r="BL229" s="15" t="s">
        <v>169</v>
      </c>
      <c r="BM229" s="185" t="s">
        <v>440</v>
      </c>
    </row>
    <row r="230" s="2" customFormat="1" ht="16.5" customHeight="1">
      <c r="A230" s="34"/>
      <c r="B230" s="172"/>
      <c r="C230" s="187" t="s">
        <v>441</v>
      </c>
      <c r="D230" s="187" t="s">
        <v>156</v>
      </c>
      <c r="E230" s="188" t="s">
        <v>442</v>
      </c>
      <c r="F230" s="189" t="s">
        <v>443</v>
      </c>
      <c r="G230" s="190" t="s">
        <v>183</v>
      </c>
      <c r="H230" s="191">
        <v>8</v>
      </c>
      <c r="I230" s="192"/>
      <c r="J230" s="193">
        <f>ROUND(I230*H230,2)</f>
        <v>0</v>
      </c>
      <c r="K230" s="194"/>
      <c r="L230" s="195"/>
      <c r="M230" s="196" t="s">
        <v>1</v>
      </c>
      <c r="N230" s="197" t="s">
        <v>40</v>
      </c>
      <c r="O230" s="78"/>
      <c r="P230" s="183">
        <f>O230*H230</f>
        <v>0</v>
      </c>
      <c r="Q230" s="183">
        <v>0.0014</v>
      </c>
      <c r="R230" s="183">
        <f>Q230*H230</f>
        <v>0.0112</v>
      </c>
      <c r="S230" s="183">
        <v>0</v>
      </c>
      <c r="T230" s="184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5" t="s">
        <v>197</v>
      </c>
      <c r="AT230" s="185" t="s">
        <v>156</v>
      </c>
      <c r="AU230" s="185" t="s">
        <v>138</v>
      </c>
      <c r="AY230" s="15" t="s">
        <v>129</v>
      </c>
      <c r="BE230" s="186">
        <f>IF(N230="základná",J230,0)</f>
        <v>0</v>
      </c>
      <c r="BF230" s="186">
        <f>IF(N230="znížená",J230,0)</f>
        <v>0</v>
      </c>
      <c r="BG230" s="186">
        <f>IF(N230="zákl. prenesená",J230,0)</f>
        <v>0</v>
      </c>
      <c r="BH230" s="186">
        <f>IF(N230="zníž. prenesená",J230,0)</f>
        <v>0</v>
      </c>
      <c r="BI230" s="186">
        <f>IF(N230="nulová",J230,0)</f>
        <v>0</v>
      </c>
      <c r="BJ230" s="15" t="s">
        <v>138</v>
      </c>
      <c r="BK230" s="186">
        <f>ROUND(I230*H230,2)</f>
        <v>0</v>
      </c>
      <c r="BL230" s="15" t="s">
        <v>169</v>
      </c>
      <c r="BM230" s="185" t="s">
        <v>444</v>
      </c>
    </row>
    <row r="231" s="2" customFormat="1" ht="24.15" customHeight="1">
      <c r="A231" s="34"/>
      <c r="B231" s="172"/>
      <c r="C231" s="173" t="s">
        <v>302</v>
      </c>
      <c r="D231" s="173" t="s">
        <v>133</v>
      </c>
      <c r="E231" s="174" t="s">
        <v>445</v>
      </c>
      <c r="F231" s="175" t="s">
        <v>446</v>
      </c>
      <c r="G231" s="176" t="s">
        <v>183</v>
      </c>
      <c r="H231" s="177">
        <v>6</v>
      </c>
      <c r="I231" s="178"/>
      <c r="J231" s="179">
        <f>ROUND(I231*H231,2)</f>
        <v>0</v>
      </c>
      <c r="K231" s="180"/>
      <c r="L231" s="35"/>
      <c r="M231" s="181" t="s">
        <v>1</v>
      </c>
      <c r="N231" s="182" t="s">
        <v>40</v>
      </c>
      <c r="O231" s="78"/>
      <c r="P231" s="183">
        <f>O231*H231</f>
        <v>0</v>
      </c>
      <c r="Q231" s="183">
        <v>0</v>
      </c>
      <c r="R231" s="183">
        <f>Q231*H231</f>
        <v>0</v>
      </c>
      <c r="S231" s="183">
        <v>0</v>
      </c>
      <c r="T231" s="184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5" t="s">
        <v>169</v>
      </c>
      <c r="AT231" s="185" t="s">
        <v>133</v>
      </c>
      <c r="AU231" s="185" t="s">
        <v>138</v>
      </c>
      <c r="AY231" s="15" t="s">
        <v>129</v>
      </c>
      <c r="BE231" s="186">
        <f>IF(N231="základná",J231,0)</f>
        <v>0</v>
      </c>
      <c r="BF231" s="186">
        <f>IF(N231="znížená",J231,0)</f>
        <v>0</v>
      </c>
      <c r="BG231" s="186">
        <f>IF(N231="zákl. prenesená",J231,0)</f>
        <v>0</v>
      </c>
      <c r="BH231" s="186">
        <f>IF(N231="zníž. prenesená",J231,0)</f>
        <v>0</v>
      </c>
      <c r="BI231" s="186">
        <f>IF(N231="nulová",J231,0)</f>
        <v>0</v>
      </c>
      <c r="BJ231" s="15" t="s">
        <v>138</v>
      </c>
      <c r="BK231" s="186">
        <f>ROUND(I231*H231,2)</f>
        <v>0</v>
      </c>
      <c r="BL231" s="15" t="s">
        <v>169</v>
      </c>
      <c r="BM231" s="185" t="s">
        <v>447</v>
      </c>
    </row>
    <row r="232" s="2" customFormat="1" ht="37.8" customHeight="1">
      <c r="A232" s="34"/>
      <c r="B232" s="172"/>
      <c r="C232" s="173" t="s">
        <v>448</v>
      </c>
      <c r="D232" s="173" t="s">
        <v>133</v>
      </c>
      <c r="E232" s="174" t="s">
        <v>449</v>
      </c>
      <c r="F232" s="175" t="s">
        <v>450</v>
      </c>
      <c r="G232" s="176" t="s">
        <v>215</v>
      </c>
      <c r="H232" s="177">
        <v>0.217</v>
      </c>
      <c r="I232" s="178"/>
      <c r="J232" s="179">
        <f>ROUND(I232*H232,2)</f>
        <v>0</v>
      </c>
      <c r="K232" s="180"/>
      <c r="L232" s="35"/>
      <c r="M232" s="181" t="s">
        <v>1</v>
      </c>
      <c r="N232" s="182" t="s">
        <v>40</v>
      </c>
      <c r="O232" s="78"/>
      <c r="P232" s="183">
        <f>O232*H232</f>
        <v>0</v>
      </c>
      <c r="Q232" s="183">
        <v>0</v>
      </c>
      <c r="R232" s="183">
        <f>Q232*H232</f>
        <v>0</v>
      </c>
      <c r="S232" s="183">
        <v>0</v>
      </c>
      <c r="T232" s="184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5" t="s">
        <v>169</v>
      </c>
      <c r="AT232" s="185" t="s">
        <v>133</v>
      </c>
      <c r="AU232" s="185" t="s">
        <v>138</v>
      </c>
      <c r="AY232" s="15" t="s">
        <v>129</v>
      </c>
      <c r="BE232" s="186">
        <f>IF(N232="základná",J232,0)</f>
        <v>0</v>
      </c>
      <c r="BF232" s="186">
        <f>IF(N232="znížená",J232,0)</f>
        <v>0</v>
      </c>
      <c r="BG232" s="186">
        <f>IF(N232="zákl. prenesená",J232,0)</f>
        <v>0</v>
      </c>
      <c r="BH232" s="186">
        <f>IF(N232="zníž. prenesená",J232,0)</f>
        <v>0</v>
      </c>
      <c r="BI232" s="186">
        <f>IF(N232="nulová",J232,0)</f>
        <v>0</v>
      </c>
      <c r="BJ232" s="15" t="s">
        <v>138</v>
      </c>
      <c r="BK232" s="186">
        <f>ROUND(I232*H232,2)</f>
        <v>0</v>
      </c>
      <c r="BL232" s="15" t="s">
        <v>169</v>
      </c>
      <c r="BM232" s="185" t="s">
        <v>451</v>
      </c>
    </row>
    <row r="233" s="2" customFormat="1" ht="24.15" customHeight="1">
      <c r="A233" s="34"/>
      <c r="B233" s="172"/>
      <c r="C233" s="173" t="s">
        <v>306</v>
      </c>
      <c r="D233" s="173" t="s">
        <v>133</v>
      </c>
      <c r="E233" s="174" t="s">
        <v>452</v>
      </c>
      <c r="F233" s="175" t="s">
        <v>453</v>
      </c>
      <c r="G233" s="176" t="s">
        <v>390</v>
      </c>
      <c r="H233" s="177">
        <v>4</v>
      </c>
      <c r="I233" s="178"/>
      <c r="J233" s="179">
        <f>ROUND(I233*H233,2)</f>
        <v>0</v>
      </c>
      <c r="K233" s="180"/>
      <c r="L233" s="35"/>
      <c r="M233" s="181" t="s">
        <v>1</v>
      </c>
      <c r="N233" s="182" t="s">
        <v>40</v>
      </c>
      <c r="O233" s="78"/>
      <c r="P233" s="183">
        <f>O233*H233</f>
        <v>0</v>
      </c>
      <c r="Q233" s="183">
        <v>0</v>
      </c>
      <c r="R233" s="183">
        <f>Q233*H233</f>
        <v>0</v>
      </c>
      <c r="S233" s="183">
        <v>0.00085999999999999998</v>
      </c>
      <c r="T233" s="184">
        <f>S233*H233</f>
        <v>0.0034399999999999999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5" t="s">
        <v>169</v>
      </c>
      <c r="AT233" s="185" t="s">
        <v>133</v>
      </c>
      <c r="AU233" s="185" t="s">
        <v>138</v>
      </c>
      <c r="AY233" s="15" t="s">
        <v>129</v>
      </c>
      <c r="BE233" s="186">
        <f>IF(N233="základná",J233,0)</f>
        <v>0</v>
      </c>
      <c r="BF233" s="186">
        <f>IF(N233="znížená",J233,0)</f>
        <v>0</v>
      </c>
      <c r="BG233" s="186">
        <f>IF(N233="zákl. prenesená",J233,0)</f>
        <v>0</v>
      </c>
      <c r="BH233" s="186">
        <f>IF(N233="zníž. prenesená",J233,0)</f>
        <v>0</v>
      </c>
      <c r="BI233" s="186">
        <f>IF(N233="nulová",J233,0)</f>
        <v>0</v>
      </c>
      <c r="BJ233" s="15" t="s">
        <v>138</v>
      </c>
      <c r="BK233" s="186">
        <f>ROUND(I233*H233,2)</f>
        <v>0</v>
      </c>
      <c r="BL233" s="15" t="s">
        <v>169</v>
      </c>
      <c r="BM233" s="185" t="s">
        <v>161</v>
      </c>
    </row>
    <row r="234" s="2" customFormat="1" ht="33" customHeight="1">
      <c r="A234" s="34"/>
      <c r="B234" s="172"/>
      <c r="C234" s="173" t="s">
        <v>454</v>
      </c>
      <c r="D234" s="173" t="s">
        <v>133</v>
      </c>
      <c r="E234" s="174" t="s">
        <v>455</v>
      </c>
      <c r="F234" s="175" t="s">
        <v>456</v>
      </c>
      <c r="G234" s="176" t="s">
        <v>183</v>
      </c>
      <c r="H234" s="177">
        <v>4</v>
      </c>
      <c r="I234" s="178"/>
      <c r="J234" s="179">
        <f>ROUND(I234*H234,2)</f>
        <v>0</v>
      </c>
      <c r="K234" s="180"/>
      <c r="L234" s="35"/>
      <c r="M234" s="181" t="s">
        <v>1</v>
      </c>
      <c r="N234" s="182" t="s">
        <v>40</v>
      </c>
      <c r="O234" s="78"/>
      <c r="P234" s="183">
        <f>O234*H234</f>
        <v>0</v>
      </c>
      <c r="Q234" s="183">
        <v>2.1339999999999999E-05</v>
      </c>
      <c r="R234" s="183">
        <f>Q234*H234</f>
        <v>8.5359999999999996E-05</v>
      </c>
      <c r="S234" s="183">
        <v>0</v>
      </c>
      <c r="T234" s="184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5" t="s">
        <v>169</v>
      </c>
      <c r="AT234" s="185" t="s">
        <v>133</v>
      </c>
      <c r="AU234" s="185" t="s">
        <v>138</v>
      </c>
      <c r="AY234" s="15" t="s">
        <v>129</v>
      </c>
      <c r="BE234" s="186">
        <f>IF(N234="základná",J234,0)</f>
        <v>0</v>
      </c>
      <c r="BF234" s="186">
        <f>IF(N234="znížená",J234,0)</f>
        <v>0</v>
      </c>
      <c r="BG234" s="186">
        <f>IF(N234="zákl. prenesená",J234,0)</f>
        <v>0</v>
      </c>
      <c r="BH234" s="186">
        <f>IF(N234="zníž. prenesená",J234,0)</f>
        <v>0</v>
      </c>
      <c r="BI234" s="186">
        <f>IF(N234="nulová",J234,0)</f>
        <v>0</v>
      </c>
      <c r="BJ234" s="15" t="s">
        <v>138</v>
      </c>
      <c r="BK234" s="186">
        <f>ROUND(I234*H234,2)</f>
        <v>0</v>
      </c>
      <c r="BL234" s="15" t="s">
        <v>169</v>
      </c>
      <c r="BM234" s="185" t="s">
        <v>457</v>
      </c>
    </row>
    <row r="235" s="2" customFormat="1" ht="24.15" customHeight="1">
      <c r="A235" s="34"/>
      <c r="B235" s="172"/>
      <c r="C235" s="173" t="s">
        <v>309</v>
      </c>
      <c r="D235" s="173" t="s">
        <v>133</v>
      </c>
      <c r="E235" s="174" t="s">
        <v>458</v>
      </c>
      <c r="F235" s="175" t="s">
        <v>459</v>
      </c>
      <c r="G235" s="176" t="s">
        <v>183</v>
      </c>
      <c r="H235" s="177">
        <v>4</v>
      </c>
      <c r="I235" s="178"/>
      <c r="J235" s="179">
        <f>ROUND(I235*H235,2)</f>
        <v>0</v>
      </c>
      <c r="K235" s="180"/>
      <c r="L235" s="35"/>
      <c r="M235" s="181" t="s">
        <v>1</v>
      </c>
      <c r="N235" s="182" t="s">
        <v>40</v>
      </c>
      <c r="O235" s="78"/>
      <c r="P235" s="183">
        <f>O235*H235</f>
        <v>0</v>
      </c>
      <c r="Q235" s="183">
        <v>0</v>
      </c>
      <c r="R235" s="183">
        <f>Q235*H235</f>
        <v>0</v>
      </c>
      <c r="S235" s="183">
        <v>0</v>
      </c>
      <c r="T235" s="184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5" t="s">
        <v>169</v>
      </c>
      <c r="AT235" s="185" t="s">
        <v>133</v>
      </c>
      <c r="AU235" s="185" t="s">
        <v>138</v>
      </c>
      <c r="AY235" s="15" t="s">
        <v>129</v>
      </c>
      <c r="BE235" s="186">
        <f>IF(N235="základná",J235,0)</f>
        <v>0</v>
      </c>
      <c r="BF235" s="186">
        <f>IF(N235="znížená",J235,0)</f>
        <v>0</v>
      </c>
      <c r="BG235" s="186">
        <f>IF(N235="zákl. prenesená",J235,0)</f>
        <v>0</v>
      </c>
      <c r="BH235" s="186">
        <f>IF(N235="zníž. prenesená",J235,0)</f>
        <v>0</v>
      </c>
      <c r="BI235" s="186">
        <f>IF(N235="nulová",J235,0)</f>
        <v>0</v>
      </c>
      <c r="BJ235" s="15" t="s">
        <v>138</v>
      </c>
      <c r="BK235" s="186">
        <f>ROUND(I235*H235,2)</f>
        <v>0</v>
      </c>
      <c r="BL235" s="15" t="s">
        <v>169</v>
      </c>
      <c r="BM235" s="185" t="s">
        <v>254</v>
      </c>
    </row>
    <row r="236" s="2" customFormat="1" ht="16.5" customHeight="1">
      <c r="A236" s="34"/>
      <c r="B236" s="172"/>
      <c r="C236" s="187" t="s">
        <v>460</v>
      </c>
      <c r="D236" s="187" t="s">
        <v>156</v>
      </c>
      <c r="E236" s="188" t="s">
        <v>461</v>
      </c>
      <c r="F236" s="189" t="s">
        <v>462</v>
      </c>
      <c r="G236" s="190" t="s">
        <v>183</v>
      </c>
      <c r="H236" s="191">
        <v>4</v>
      </c>
      <c r="I236" s="192"/>
      <c r="J236" s="193">
        <f>ROUND(I236*H236,2)</f>
        <v>0</v>
      </c>
      <c r="K236" s="194"/>
      <c r="L236" s="195"/>
      <c r="M236" s="196" t="s">
        <v>1</v>
      </c>
      <c r="N236" s="197" t="s">
        <v>40</v>
      </c>
      <c r="O236" s="78"/>
      <c r="P236" s="183">
        <f>O236*H236</f>
        <v>0</v>
      </c>
      <c r="Q236" s="183">
        <v>8.0000000000000007E-05</v>
      </c>
      <c r="R236" s="183">
        <f>Q236*H236</f>
        <v>0.00032000000000000003</v>
      </c>
      <c r="S236" s="183">
        <v>0</v>
      </c>
      <c r="T236" s="184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5" t="s">
        <v>197</v>
      </c>
      <c r="AT236" s="185" t="s">
        <v>156</v>
      </c>
      <c r="AU236" s="185" t="s">
        <v>138</v>
      </c>
      <c r="AY236" s="15" t="s">
        <v>129</v>
      </c>
      <c r="BE236" s="186">
        <f>IF(N236="základná",J236,0)</f>
        <v>0</v>
      </c>
      <c r="BF236" s="186">
        <f>IF(N236="znížená",J236,0)</f>
        <v>0</v>
      </c>
      <c r="BG236" s="186">
        <f>IF(N236="zákl. prenesená",J236,0)</f>
        <v>0</v>
      </c>
      <c r="BH236" s="186">
        <f>IF(N236="zníž. prenesená",J236,0)</f>
        <v>0</v>
      </c>
      <c r="BI236" s="186">
        <f>IF(N236="nulová",J236,0)</f>
        <v>0</v>
      </c>
      <c r="BJ236" s="15" t="s">
        <v>138</v>
      </c>
      <c r="BK236" s="186">
        <f>ROUND(I236*H236,2)</f>
        <v>0</v>
      </c>
      <c r="BL236" s="15" t="s">
        <v>169</v>
      </c>
      <c r="BM236" s="185" t="s">
        <v>463</v>
      </c>
    </row>
    <row r="237" s="2" customFormat="1" ht="37.8" customHeight="1">
      <c r="A237" s="34"/>
      <c r="B237" s="172"/>
      <c r="C237" s="173" t="s">
        <v>313</v>
      </c>
      <c r="D237" s="173" t="s">
        <v>133</v>
      </c>
      <c r="E237" s="174" t="s">
        <v>464</v>
      </c>
      <c r="F237" s="175" t="s">
        <v>465</v>
      </c>
      <c r="G237" s="176" t="s">
        <v>183</v>
      </c>
      <c r="H237" s="177">
        <v>4</v>
      </c>
      <c r="I237" s="178"/>
      <c r="J237" s="179">
        <f>ROUND(I237*H237,2)</f>
        <v>0</v>
      </c>
      <c r="K237" s="180"/>
      <c r="L237" s="35"/>
      <c r="M237" s="181" t="s">
        <v>1</v>
      </c>
      <c r="N237" s="182" t="s">
        <v>40</v>
      </c>
      <c r="O237" s="78"/>
      <c r="P237" s="183">
        <f>O237*H237</f>
        <v>0</v>
      </c>
      <c r="Q237" s="183">
        <v>0</v>
      </c>
      <c r="R237" s="183">
        <f>Q237*H237</f>
        <v>0</v>
      </c>
      <c r="S237" s="183">
        <v>0.00084999999999999995</v>
      </c>
      <c r="T237" s="184">
        <f>S237*H237</f>
        <v>0.0033999999999999998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5" t="s">
        <v>169</v>
      </c>
      <c r="AT237" s="185" t="s">
        <v>133</v>
      </c>
      <c r="AU237" s="185" t="s">
        <v>138</v>
      </c>
      <c r="AY237" s="15" t="s">
        <v>129</v>
      </c>
      <c r="BE237" s="186">
        <f>IF(N237="základná",J237,0)</f>
        <v>0</v>
      </c>
      <c r="BF237" s="186">
        <f>IF(N237="znížená",J237,0)</f>
        <v>0</v>
      </c>
      <c r="BG237" s="186">
        <f>IF(N237="zákl. prenesená",J237,0)</f>
        <v>0</v>
      </c>
      <c r="BH237" s="186">
        <f>IF(N237="zníž. prenesená",J237,0)</f>
        <v>0</v>
      </c>
      <c r="BI237" s="186">
        <f>IF(N237="nulová",J237,0)</f>
        <v>0</v>
      </c>
      <c r="BJ237" s="15" t="s">
        <v>138</v>
      </c>
      <c r="BK237" s="186">
        <f>ROUND(I237*H237,2)</f>
        <v>0</v>
      </c>
      <c r="BL237" s="15" t="s">
        <v>169</v>
      </c>
      <c r="BM237" s="185" t="s">
        <v>466</v>
      </c>
    </row>
    <row r="238" s="2" customFormat="1" ht="24.15" customHeight="1">
      <c r="A238" s="34"/>
      <c r="B238" s="172"/>
      <c r="C238" s="173" t="s">
        <v>467</v>
      </c>
      <c r="D238" s="173" t="s">
        <v>133</v>
      </c>
      <c r="E238" s="174" t="s">
        <v>468</v>
      </c>
      <c r="F238" s="175" t="s">
        <v>469</v>
      </c>
      <c r="G238" s="176" t="s">
        <v>183</v>
      </c>
      <c r="H238" s="177">
        <v>4</v>
      </c>
      <c r="I238" s="178"/>
      <c r="J238" s="179">
        <f>ROUND(I238*H238,2)</f>
        <v>0</v>
      </c>
      <c r="K238" s="180"/>
      <c r="L238" s="35"/>
      <c r="M238" s="181" t="s">
        <v>1</v>
      </c>
      <c r="N238" s="182" t="s">
        <v>40</v>
      </c>
      <c r="O238" s="78"/>
      <c r="P238" s="183">
        <f>O238*H238</f>
        <v>0</v>
      </c>
      <c r="Q238" s="183">
        <v>0</v>
      </c>
      <c r="R238" s="183">
        <f>Q238*H238</f>
        <v>0</v>
      </c>
      <c r="S238" s="183">
        <v>0</v>
      </c>
      <c r="T238" s="184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85" t="s">
        <v>169</v>
      </c>
      <c r="AT238" s="185" t="s">
        <v>133</v>
      </c>
      <c r="AU238" s="185" t="s">
        <v>138</v>
      </c>
      <c r="AY238" s="15" t="s">
        <v>129</v>
      </c>
      <c r="BE238" s="186">
        <f>IF(N238="základná",J238,0)</f>
        <v>0</v>
      </c>
      <c r="BF238" s="186">
        <f>IF(N238="znížená",J238,0)</f>
        <v>0</v>
      </c>
      <c r="BG238" s="186">
        <f>IF(N238="zákl. prenesená",J238,0)</f>
        <v>0</v>
      </c>
      <c r="BH238" s="186">
        <f>IF(N238="zníž. prenesená",J238,0)</f>
        <v>0</v>
      </c>
      <c r="BI238" s="186">
        <f>IF(N238="nulová",J238,0)</f>
        <v>0</v>
      </c>
      <c r="BJ238" s="15" t="s">
        <v>138</v>
      </c>
      <c r="BK238" s="186">
        <f>ROUND(I238*H238,2)</f>
        <v>0</v>
      </c>
      <c r="BL238" s="15" t="s">
        <v>169</v>
      </c>
      <c r="BM238" s="185" t="s">
        <v>470</v>
      </c>
    </row>
    <row r="239" s="2" customFormat="1" ht="21.75" customHeight="1">
      <c r="A239" s="34"/>
      <c r="B239" s="172"/>
      <c r="C239" s="187" t="s">
        <v>316</v>
      </c>
      <c r="D239" s="187" t="s">
        <v>156</v>
      </c>
      <c r="E239" s="188" t="s">
        <v>471</v>
      </c>
      <c r="F239" s="189" t="s">
        <v>472</v>
      </c>
      <c r="G239" s="190" t="s">
        <v>183</v>
      </c>
      <c r="H239" s="191">
        <v>4</v>
      </c>
      <c r="I239" s="192"/>
      <c r="J239" s="193">
        <f>ROUND(I239*H239,2)</f>
        <v>0</v>
      </c>
      <c r="K239" s="194"/>
      <c r="L239" s="195"/>
      <c r="M239" s="196" t="s">
        <v>1</v>
      </c>
      <c r="N239" s="197" t="s">
        <v>40</v>
      </c>
      <c r="O239" s="78"/>
      <c r="P239" s="183">
        <f>O239*H239</f>
        <v>0</v>
      </c>
      <c r="Q239" s="183">
        <v>0.00033</v>
      </c>
      <c r="R239" s="183">
        <f>Q239*H239</f>
        <v>0.00132</v>
      </c>
      <c r="S239" s="183">
        <v>0</v>
      </c>
      <c r="T239" s="184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5" t="s">
        <v>197</v>
      </c>
      <c r="AT239" s="185" t="s">
        <v>156</v>
      </c>
      <c r="AU239" s="185" t="s">
        <v>138</v>
      </c>
      <c r="AY239" s="15" t="s">
        <v>129</v>
      </c>
      <c r="BE239" s="186">
        <f>IF(N239="základná",J239,0)</f>
        <v>0</v>
      </c>
      <c r="BF239" s="186">
        <f>IF(N239="znížená",J239,0)</f>
        <v>0</v>
      </c>
      <c r="BG239" s="186">
        <f>IF(N239="zákl. prenesená",J239,0)</f>
        <v>0</v>
      </c>
      <c r="BH239" s="186">
        <f>IF(N239="zníž. prenesená",J239,0)</f>
        <v>0</v>
      </c>
      <c r="BI239" s="186">
        <f>IF(N239="nulová",J239,0)</f>
        <v>0</v>
      </c>
      <c r="BJ239" s="15" t="s">
        <v>138</v>
      </c>
      <c r="BK239" s="186">
        <f>ROUND(I239*H239,2)</f>
        <v>0</v>
      </c>
      <c r="BL239" s="15" t="s">
        <v>169</v>
      </c>
      <c r="BM239" s="185" t="s">
        <v>473</v>
      </c>
    </row>
    <row r="240" s="2" customFormat="1" ht="24.15" customHeight="1">
      <c r="A240" s="34"/>
      <c r="B240" s="172"/>
      <c r="C240" s="173" t="s">
        <v>474</v>
      </c>
      <c r="D240" s="173" t="s">
        <v>133</v>
      </c>
      <c r="E240" s="174" t="s">
        <v>475</v>
      </c>
      <c r="F240" s="175" t="s">
        <v>476</v>
      </c>
      <c r="G240" s="176" t="s">
        <v>183</v>
      </c>
      <c r="H240" s="177">
        <v>3</v>
      </c>
      <c r="I240" s="178"/>
      <c r="J240" s="179">
        <f>ROUND(I240*H240,2)</f>
        <v>0</v>
      </c>
      <c r="K240" s="180"/>
      <c r="L240" s="35"/>
      <c r="M240" s="181" t="s">
        <v>1</v>
      </c>
      <c r="N240" s="182" t="s">
        <v>40</v>
      </c>
      <c r="O240" s="78"/>
      <c r="P240" s="183">
        <f>O240*H240</f>
        <v>0</v>
      </c>
      <c r="Q240" s="183">
        <v>0</v>
      </c>
      <c r="R240" s="183">
        <f>Q240*H240</f>
        <v>0</v>
      </c>
      <c r="S240" s="183">
        <v>0</v>
      </c>
      <c r="T240" s="184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5" t="s">
        <v>169</v>
      </c>
      <c r="AT240" s="185" t="s">
        <v>133</v>
      </c>
      <c r="AU240" s="185" t="s">
        <v>138</v>
      </c>
      <c r="AY240" s="15" t="s">
        <v>129</v>
      </c>
      <c r="BE240" s="186">
        <f>IF(N240="základná",J240,0)</f>
        <v>0</v>
      </c>
      <c r="BF240" s="186">
        <f>IF(N240="znížená",J240,0)</f>
        <v>0</v>
      </c>
      <c r="BG240" s="186">
        <f>IF(N240="zákl. prenesená",J240,0)</f>
        <v>0</v>
      </c>
      <c r="BH240" s="186">
        <f>IF(N240="zníž. prenesená",J240,0)</f>
        <v>0</v>
      </c>
      <c r="BI240" s="186">
        <f>IF(N240="nulová",J240,0)</f>
        <v>0</v>
      </c>
      <c r="BJ240" s="15" t="s">
        <v>138</v>
      </c>
      <c r="BK240" s="186">
        <f>ROUND(I240*H240,2)</f>
        <v>0</v>
      </c>
      <c r="BL240" s="15" t="s">
        <v>169</v>
      </c>
      <c r="BM240" s="185" t="s">
        <v>477</v>
      </c>
    </row>
    <row r="241" s="2" customFormat="1" ht="21.75" customHeight="1">
      <c r="A241" s="34"/>
      <c r="B241" s="172"/>
      <c r="C241" s="187" t="s">
        <v>322</v>
      </c>
      <c r="D241" s="187" t="s">
        <v>156</v>
      </c>
      <c r="E241" s="188" t="s">
        <v>478</v>
      </c>
      <c r="F241" s="189" t="s">
        <v>479</v>
      </c>
      <c r="G241" s="190" t="s">
        <v>183</v>
      </c>
      <c r="H241" s="191">
        <v>3</v>
      </c>
      <c r="I241" s="192"/>
      <c r="J241" s="193">
        <f>ROUND(I241*H241,2)</f>
        <v>0</v>
      </c>
      <c r="K241" s="194"/>
      <c r="L241" s="195"/>
      <c r="M241" s="196" t="s">
        <v>1</v>
      </c>
      <c r="N241" s="197" t="s">
        <v>40</v>
      </c>
      <c r="O241" s="78"/>
      <c r="P241" s="183">
        <f>O241*H241</f>
        <v>0</v>
      </c>
      <c r="Q241" s="183">
        <v>0.00025999999999999998</v>
      </c>
      <c r="R241" s="183">
        <f>Q241*H241</f>
        <v>0.00077999999999999988</v>
      </c>
      <c r="S241" s="183">
        <v>0</v>
      </c>
      <c r="T241" s="184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5" t="s">
        <v>197</v>
      </c>
      <c r="AT241" s="185" t="s">
        <v>156</v>
      </c>
      <c r="AU241" s="185" t="s">
        <v>138</v>
      </c>
      <c r="AY241" s="15" t="s">
        <v>129</v>
      </c>
      <c r="BE241" s="186">
        <f>IF(N241="základná",J241,0)</f>
        <v>0</v>
      </c>
      <c r="BF241" s="186">
        <f>IF(N241="znížená",J241,0)</f>
        <v>0</v>
      </c>
      <c r="BG241" s="186">
        <f>IF(N241="zákl. prenesená",J241,0)</f>
        <v>0</v>
      </c>
      <c r="BH241" s="186">
        <f>IF(N241="zníž. prenesená",J241,0)</f>
        <v>0</v>
      </c>
      <c r="BI241" s="186">
        <f>IF(N241="nulová",J241,0)</f>
        <v>0</v>
      </c>
      <c r="BJ241" s="15" t="s">
        <v>138</v>
      </c>
      <c r="BK241" s="186">
        <f>ROUND(I241*H241,2)</f>
        <v>0</v>
      </c>
      <c r="BL241" s="15" t="s">
        <v>169</v>
      </c>
      <c r="BM241" s="185" t="s">
        <v>480</v>
      </c>
    </row>
    <row r="242" s="2" customFormat="1" ht="16.5" customHeight="1">
      <c r="A242" s="34"/>
      <c r="B242" s="172"/>
      <c r="C242" s="173" t="s">
        <v>481</v>
      </c>
      <c r="D242" s="173" t="s">
        <v>133</v>
      </c>
      <c r="E242" s="174" t="s">
        <v>482</v>
      </c>
      <c r="F242" s="175" t="s">
        <v>483</v>
      </c>
      <c r="G242" s="176" t="s">
        <v>183</v>
      </c>
      <c r="H242" s="177">
        <v>2</v>
      </c>
      <c r="I242" s="178"/>
      <c r="J242" s="179">
        <f>ROUND(I242*H242,2)</f>
        <v>0</v>
      </c>
      <c r="K242" s="180"/>
      <c r="L242" s="35"/>
      <c r="M242" s="181" t="s">
        <v>1</v>
      </c>
      <c r="N242" s="182" t="s">
        <v>40</v>
      </c>
      <c r="O242" s="78"/>
      <c r="P242" s="183">
        <f>O242*H242</f>
        <v>0</v>
      </c>
      <c r="Q242" s="183">
        <v>0</v>
      </c>
      <c r="R242" s="183">
        <f>Q242*H242</f>
        <v>0</v>
      </c>
      <c r="S242" s="183">
        <v>0</v>
      </c>
      <c r="T242" s="184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5" t="s">
        <v>169</v>
      </c>
      <c r="AT242" s="185" t="s">
        <v>133</v>
      </c>
      <c r="AU242" s="185" t="s">
        <v>138</v>
      </c>
      <c r="AY242" s="15" t="s">
        <v>129</v>
      </c>
      <c r="BE242" s="186">
        <f>IF(N242="základná",J242,0)</f>
        <v>0</v>
      </c>
      <c r="BF242" s="186">
        <f>IF(N242="znížená",J242,0)</f>
        <v>0</v>
      </c>
      <c r="BG242" s="186">
        <f>IF(N242="zákl. prenesená",J242,0)</f>
        <v>0</v>
      </c>
      <c r="BH242" s="186">
        <f>IF(N242="zníž. prenesená",J242,0)</f>
        <v>0</v>
      </c>
      <c r="BI242" s="186">
        <f>IF(N242="nulová",J242,0)</f>
        <v>0</v>
      </c>
      <c r="BJ242" s="15" t="s">
        <v>138</v>
      </c>
      <c r="BK242" s="186">
        <f>ROUND(I242*H242,2)</f>
        <v>0</v>
      </c>
      <c r="BL242" s="15" t="s">
        <v>169</v>
      </c>
      <c r="BM242" s="185" t="s">
        <v>484</v>
      </c>
    </row>
    <row r="243" s="2" customFormat="1" ht="16.5" customHeight="1">
      <c r="A243" s="34"/>
      <c r="B243" s="172"/>
      <c r="C243" s="173" t="s">
        <v>325</v>
      </c>
      <c r="D243" s="173" t="s">
        <v>133</v>
      </c>
      <c r="E243" s="174" t="s">
        <v>485</v>
      </c>
      <c r="F243" s="175" t="s">
        <v>486</v>
      </c>
      <c r="G243" s="176" t="s">
        <v>183</v>
      </c>
      <c r="H243" s="177">
        <v>2</v>
      </c>
      <c r="I243" s="178"/>
      <c r="J243" s="179">
        <f>ROUND(I243*H243,2)</f>
        <v>0</v>
      </c>
      <c r="K243" s="180"/>
      <c r="L243" s="35"/>
      <c r="M243" s="181" t="s">
        <v>1</v>
      </c>
      <c r="N243" s="182" t="s">
        <v>40</v>
      </c>
      <c r="O243" s="78"/>
      <c r="P243" s="183">
        <f>O243*H243</f>
        <v>0</v>
      </c>
      <c r="Q243" s="183">
        <v>0</v>
      </c>
      <c r="R243" s="183">
        <f>Q243*H243</f>
        <v>0</v>
      </c>
      <c r="S243" s="183">
        <v>0</v>
      </c>
      <c r="T243" s="184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5" t="s">
        <v>169</v>
      </c>
      <c r="AT243" s="185" t="s">
        <v>133</v>
      </c>
      <c r="AU243" s="185" t="s">
        <v>138</v>
      </c>
      <c r="AY243" s="15" t="s">
        <v>129</v>
      </c>
      <c r="BE243" s="186">
        <f>IF(N243="základná",J243,0)</f>
        <v>0</v>
      </c>
      <c r="BF243" s="186">
        <f>IF(N243="znížená",J243,0)</f>
        <v>0</v>
      </c>
      <c r="BG243" s="186">
        <f>IF(N243="zákl. prenesená",J243,0)</f>
        <v>0</v>
      </c>
      <c r="BH243" s="186">
        <f>IF(N243="zníž. prenesená",J243,0)</f>
        <v>0</v>
      </c>
      <c r="BI243" s="186">
        <f>IF(N243="nulová",J243,0)</f>
        <v>0</v>
      </c>
      <c r="BJ243" s="15" t="s">
        <v>138</v>
      </c>
      <c r="BK243" s="186">
        <f>ROUND(I243*H243,2)</f>
        <v>0</v>
      </c>
      <c r="BL243" s="15" t="s">
        <v>169</v>
      </c>
      <c r="BM243" s="185" t="s">
        <v>487</v>
      </c>
    </row>
    <row r="244" s="2" customFormat="1" ht="24.15" customHeight="1">
      <c r="A244" s="34"/>
      <c r="B244" s="172"/>
      <c r="C244" s="173" t="s">
        <v>488</v>
      </c>
      <c r="D244" s="173" t="s">
        <v>133</v>
      </c>
      <c r="E244" s="174" t="s">
        <v>489</v>
      </c>
      <c r="F244" s="175" t="s">
        <v>490</v>
      </c>
      <c r="G244" s="176" t="s">
        <v>257</v>
      </c>
      <c r="H244" s="198"/>
      <c r="I244" s="178"/>
      <c r="J244" s="179">
        <f>ROUND(I244*H244,2)</f>
        <v>0</v>
      </c>
      <c r="K244" s="180"/>
      <c r="L244" s="35"/>
      <c r="M244" s="181" t="s">
        <v>1</v>
      </c>
      <c r="N244" s="182" t="s">
        <v>40</v>
      </c>
      <c r="O244" s="78"/>
      <c r="P244" s="183">
        <f>O244*H244</f>
        <v>0</v>
      </c>
      <c r="Q244" s="183">
        <v>0</v>
      </c>
      <c r="R244" s="183">
        <f>Q244*H244</f>
        <v>0</v>
      </c>
      <c r="S244" s="183">
        <v>0</v>
      </c>
      <c r="T244" s="184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5" t="s">
        <v>169</v>
      </c>
      <c r="AT244" s="185" t="s">
        <v>133</v>
      </c>
      <c r="AU244" s="185" t="s">
        <v>138</v>
      </c>
      <c r="AY244" s="15" t="s">
        <v>129</v>
      </c>
      <c r="BE244" s="186">
        <f>IF(N244="základná",J244,0)</f>
        <v>0</v>
      </c>
      <c r="BF244" s="186">
        <f>IF(N244="znížená",J244,0)</f>
        <v>0</v>
      </c>
      <c r="BG244" s="186">
        <f>IF(N244="zákl. prenesená",J244,0)</f>
        <v>0</v>
      </c>
      <c r="BH244" s="186">
        <f>IF(N244="zníž. prenesená",J244,0)</f>
        <v>0</v>
      </c>
      <c r="BI244" s="186">
        <f>IF(N244="nulová",J244,0)</f>
        <v>0</v>
      </c>
      <c r="BJ244" s="15" t="s">
        <v>138</v>
      </c>
      <c r="BK244" s="186">
        <f>ROUND(I244*H244,2)</f>
        <v>0</v>
      </c>
      <c r="BL244" s="15" t="s">
        <v>169</v>
      </c>
      <c r="BM244" s="185" t="s">
        <v>491</v>
      </c>
    </row>
    <row r="245" s="12" customFormat="1" ht="22.8" customHeight="1">
      <c r="A245" s="12"/>
      <c r="B245" s="159"/>
      <c r="C245" s="12"/>
      <c r="D245" s="160" t="s">
        <v>73</v>
      </c>
      <c r="E245" s="170" t="s">
        <v>492</v>
      </c>
      <c r="F245" s="170" t="s">
        <v>493</v>
      </c>
      <c r="G245" s="12"/>
      <c r="H245" s="12"/>
      <c r="I245" s="162"/>
      <c r="J245" s="171">
        <f>BK245</f>
        <v>0</v>
      </c>
      <c r="K245" s="12"/>
      <c r="L245" s="159"/>
      <c r="M245" s="164"/>
      <c r="N245" s="165"/>
      <c r="O245" s="165"/>
      <c r="P245" s="166">
        <f>SUM(P246:P250)</f>
        <v>0</v>
      </c>
      <c r="Q245" s="165"/>
      <c r="R245" s="166">
        <f>SUM(R246:R250)</f>
        <v>0.0084120000000000011</v>
      </c>
      <c r="S245" s="165"/>
      <c r="T245" s="167">
        <f>SUM(T246:T250)</f>
        <v>0.050800000000000005</v>
      </c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R245" s="160" t="s">
        <v>138</v>
      </c>
      <c r="AT245" s="168" t="s">
        <v>73</v>
      </c>
      <c r="AU245" s="168" t="s">
        <v>82</v>
      </c>
      <c r="AY245" s="160" t="s">
        <v>129</v>
      </c>
      <c r="BK245" s="169">
        <f>SUM(BK246:BK250)</f>
        <v>0</v>
      </c>
    </row>
    <row r="246" s="2" customFormat="1" ht="24.15" customHeight="1">
      <c r="A246" s="34"/>
      <c r="B246" s="172"/>
      <c r="C246" s="173" t="s">
        <v>329</v>
      </c>
      <c r="D246" s="173" t="s">
        <v>133</v>
      </c>
      <c r="E246" s="174" t="s">
        <v>494</v>
      </c>
      <c r="F246" s="175" t="s">
        <v>495</v>
      </c>
      <c r="G246" s="176" t="s">
        <v>192</v>
      </c>
      <c r="H246" s="177">
        <v>20</v>
      </c>
      <c r="I246" s="178"/>
      <c r="J246" s="179">
        <f>ROUND(I246*H246,2)</f>
        <v>0</v>
      </c>
      <c r="K246" s="180"/>
      <c r="L246" s="35"/>
      <c r="M246" s="181" t="s">
        <v>1</v>
      </c>
      <c r="N246" s="182" t="s">
        <v>40</v>
      </c>
      <c r="O246" s="78"/>
      <c r="P246" s="183">
        <f>O246*H246</f>
        <v>0</v>
      </c>
      <c r="Q246" s="183">
        <v>3.8399999999999998E-05</v>
      </c>
      <c r="R246" s="183">
        <f>Q246*H246</f>
        <v>0.00076800000000000002</v>
      </c>
      <c r="S246" s="183">
        <v>0.0025400000000000002</v>
      </c>
      <c r="T246" s="184">
        <f>S246*H246</f>
        <v>0.050800000000000005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5" t="s">
        <v>169</v>
      </c>
      <c r="AT246" s="185" t="s">
        <v>133</v>
      </c>
      <c r="AU246" s="185" t="s">
        <v>138</v>
      </c>
      <c r="AY246" s="15" t="s">
        <v>129</v>
      </c>
      <c r="BE246" s="186">
        <f>IF(N246="základná",J246,0)</f>
        <v>0</v>
      </c>
      <c r="BF246" s="186">
        <f>IF(N246="znížená",J246,0)</f>
        <v>0</v>
      </c>
      <c r="BG246" s="186">
        <f>IF(N246="zákl. prenesená",J246,0)</f>
        <v>0</v>
      </c>
      <c r="BH246" s="186">
        <f>IF(N246="zníž. prenesená",J246,0)</f>
        <v>0</v>
      </c>
      <c r="BI246" s="186">
        <f>IF(N246="nulová",J246,0)</f>
        <v>0</v>
      </c>
      <c r="BJ246" s="15" t="s">
        <v>138</v>
      </c>
      <c r="BK246" s="186">
        <f>ROUND(I246*H246,2)</f>
        <v>0</v>
      </c>
      <c r="BL246" s="15" t="s">
        <v>169</v>
      </c>
      <c r="BM246" s="185" t="s">
        <v>496</v>
      </c>
    </row>
    <row r="247" s="2" customFormat="1" ht="24.15" customHeight="1">
      <c r="A247" s="34"/>
      <c r="B247" s="172"/>
      <c r="C247" s="173" t="s">
        <v>238</v>
      </c>
      <c r="D247" s="173" t="s">
        <v>133</v>
      </c>
      <c r="E247" s="174" t="s">
        <v>497</v>
      </c>
      <c r="F247" s="175" t="s">
        <v>498</v>
      </c>
      <c r="G247" s="176" t="s">
        <v>192</v>
      </c>
      <c r="H247" s="177">
        <v>20</v>
      </c>
      <c r="I247" s="178"/>
      <c r="J247" s="179">
        <f>ROUND(I247*H247,2)</f>
        <v>0</v>
      </c>
      <c r="K247" s="180"/>
      <c r="L247" s="35"/>
      <c r="M247" s="181" t="s">
        <v>1</v>
      </c>
      <c r="N247" s="182" t="s">
        <v>40</v>
      </c>
      <c r="O247" s="78"/>
      <c r="P247" s="183">
        <f>O247*H247</f>
        <v>0</v>
      </c>
      <c r="Q247" s="183">
        <v>0.00038220000000000002</v>
      </c>
      <c r="R247" s="183">
        <f>Q247*H247</f>
        <v>0.0076440000000000006</v>
      </c>
      <c r="S247" s="183">
        <v>0</v>
      </c>
      <c r="T247" s="184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5" t="s">
        <v>169</v>
      </c>
      <c r="AT247" s="185" t="s">
        <v>133</v>
      </c>
      <c r="AU247" s="185" t="s">
        <v>138</v>
      </c>
      <c r="AY247" s="15" t="s">
        <v>129</v>
      </c>
      <c r="BE247" s="186">
        <f>IF(N247="základná",J247,0)</f>
        <v>0</v>
      </c>
      <c r="BF247" s="186">
        <f>IF(N247="znížená",J247,0)</f>
        <v>0</v>
      </c>
      <c r="BG247" s="186">
        <f>IF(N247="zákl. prenesená",J247,0)</f>
        <v>0</v>
      </c>
      <c r="BH247" s="186">
        <f>IF(N247="zníž. prenesená",J247,0)</f>
        <v>0</v>
      </c>
      <c r="BI247" s="186">
        <f>IF(N247="nulová",J247,0)</f>
        <v>0</v>
      </c>
      <c r="BJ247" s="15" t="s">
        <v>138</v>
      </c>
      <c r="BK247" s="186">
        <f>ROUND(I247*H247,2)</f>
        <v>0</v>
      </c>
      <c r="BL247" s="15" t="s">
        <v>169</v>
      </c>
      <c r="BM247" s="185" t="s">
        <v>499</v>
      </c>
    </row>
    <row r="248" s="2" customFormat="1" ht="16.5" customHeight="1">
      <c r="A248" s="34"/>
      <c r="B248" s="172"/>
      <c r="C248" s="173" t="s">
        <v>332</v>
      </c>
      <c r="D248" s="173" t="s">
        <v>133</v>
      </c>
      <c r="E248" s="174" t="s">
        <v>500</v>
      </c>
      <c r="F248" s="175" t="s">
        <v>501</v>
      </c>
      <c r="G248" s="176" t="s">
        <v>192</v>
      </c>
      <c r="H248" s="177">
        <v>20</v>
      </c>
      <c r="I248" s="178"/>
      <c r="J248" s="179">
        <f>ROUND(I248*H248,2)</f>
        <v>0</v>
      </c>
      <c r="K248" s="180"/>
      <c r="L248" s="35"/>
      <c r="M248" s="181" t="s">
        <v>1</v>
      </c>
      <c r="N248" s="182" t="s">
        <v>40</v>
      </c>
      <c r="O248" s="78"/>
      <c r="P248" s="183">
        <f>O248*H248</f>
        <v>0</v>
      </c>
      <c r="Q248" s="183">
        <v>0</v>
      </c>
      <c r="R248" s="183">
        <f>Q248*H248</f>
        <v>0</v>
      </c>
      <c r="S248" s="183">
        <v>0</v>
      </c>
      <c r="T248" s="184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5" t="s">
        <v>169</v>
      </c>
      <c r="AT248" s="185" t="s">
        <v>133</v>
      </c>
      <c r="AU248" s="185" t="s">
        <v>138</v>
      </c>
      <c r="AY248" s="15" t="s">
        <v>129</v>
      </c>
      <c r="BE248" s="186">
        <f>IF(N248="základná",J248,0)</f>
        <v>0</v>
      </c>
      <c r="BF248" s="186">
        <f>IF(N248="znížená",J248,0)</f>
        <v>0</v>
      </c>
      <c r="BG248" s="186">
        <f>IF(N248="zákl. prenesená",J248,0)</f>
        <v>0</v>
      </c>
      <c r="BH248" s="186">
        <f>IF(N248="zníž. prenesená",J248,0)</f>
        <v>0</v>
      </c>
      <c r="BI248" s="186">
        <f>IF(N248="nulová",J248,0)</f>
        <v>0</v>
      </c>
      <c r="BJ248" s="15" t="s">
        <v>138</v>
      </c>
      <c r="BK248" s="186">
        <f>ROUND(I248*H248,2)</f>
        <v>0</v>
      </c>
      <c r="BL248" s="15" t="s">
        <v>169</v>
      </c>
      <c r="BM248" s="185" t="s">
        <v>502</v>
      </c>
    </row>
    <row r="249" s="2" customFormat="1" ht="33" customHeight="1">
      <c r="A249" s="34"/>
      <c r="B249" s="172"/>
      <c r="C249" s="173" t="s">
        <v>503</v>
      </c>
      <c r="D249" s="173" t="s">
        <v>133</v>
      </c>
      <c r="E249" s="174" t="s">
        <v>504</v>
      </c>
      <c r="F249" s="175" t="s">
        <v>505</v>
      </c>
      <c r="G249" s="176" t="s">
        <v>215</v>
      </c>
      <c r="H249" s="177">
        <v>0.050999999999999997</v>
      </c>
      <c r="I249" s="178"/>
      <c r="J249" s="179">
        <f>ROUND(I249*H249,2)</f>
        <v>0</v>
      </c>
      <c r="K249" s="180"/>
      <c r="L249" s="35"/>
      <c r="M249" s="181" t="s">
        <v>1</v>
      </c>
      <c r="N249" s="182" t="s">
        <v>40</v>
      </c>
      <c r="O249" s="78"/>
      <c r="P249" s="183">
        <f>O249*H249</f>
        <v>0</v>
      </c>
      <c r="Q249" s="183">
        <v>0</v>
      </c>
      <c r="R249" s="183">
        <f>Q249*H249</f>
        <v>0</v>
      </c>
      <c r="S249" s="183">
        <v>0</v>
      </c>
      <c r="T249" s="184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5" t="s">
        <v>169</v>
      </c>
      <c r="AT249" s="185" t="s">
        <v>133</v>
      </c>
      <c r="AU249" s="185" t="s">
        <v>138</v>
      </c>
      <c r="AY249" s="15" t="s">
        <v>129</v>
      </c>
      <c r="BE249" s="186">
        <f>IF(N249="základná",J249,0)</f>
        <v>0</v>
      </c>
      <c r="BF249" s="186">
        <f>IF(N249="znížená",J249,0)</f>
        <v>0</v>
      </c>
      <c r="BG249" s="186">
        <f>IF(N249="zákl. prenesená",J249,0)</f>
        <v>0</v>
      </c>
      <c r="BH249" s="186">
        <f>IF(N249="zníž. prenesená",J249,0)</f>
        <v>0</v>
      </c>
      <c r="BI249" s="186">
        <f>IF(N249="nulová",J249,0)</f>
        <v>0</v>
      </c>
      <c r="BJ249" s="15" t="s">
        <v>138</v>
      </c>
      <c r="BK249" s="186">
        <f>ROUND(I249*H249,2)</f>
        <v>0</v>
      </c>
      <c r="BL249" s="15" t="s">
        <v>169</v>
      </c>
      <c r="BM249" s="185" t="s">
        <v>506</v>
      </c>
    </row>
    <row r="250" s="2" customFormat="1" ht="24.15" customHeight="1">
      <c r="A250" s="34"/>
      <c r="B250" s="172"/>
      <c r="C250" s="173" t="s">
        <v>336</v>
      </c>
      <c r="D250" s="173" t="s">
        <v>133</v>
      </c>
      <c r="E250" s="174" t="s">
        <v>507</v>
      </c>
      <c r="F250" s="175" t="s">
        <v>508</v>
      </c>
      <c r="G250" s="176" t="s">
        <v>215</v>
      </c>
      <c r="H250" s="177">
        <v>0.0080000000000000002</v>
      </c>
      <c r="I250" s="178"/>
      <c r="J250" s="179">
        <f>ROUND(I250*H250,2)</f>
        <v>0</v>
      </c>
      <c r="K250" s="180"/>
      <c r="L250" s="35"/>
      <c r="M250" s="181" t="s">
        <v>1</v>
      </c>
      <c r="N250" s="182" t="s">
        <v>40</v>
      </c>
      <c r="O250" s="78"/>
      <c r="P250" s="183">
        <f>O250*H250</f>
        <v>0</v>
      </c>
      <c r="Q250" s="183">
        <v>0</v>
      </c>
      <c r="R250" s="183">
        <f>Q250*H250</f>
        <v>0</v>
      </c>
      <c r="S250" s="183">
        <v>0</v>
      </c>
      <c r="T250" s="184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85" t="s">
        <v>169</v>
      </c>
      <c r="AT250" s="185" t="s">
        <v>133</v>
      </c>
      <c r="AU250" s="185" t="s">
        <v>138</v>
      </c>
      <c r="AY250" s="15" t="s">
        <v>129</v>
      </c>
      <c r="BE250" s="186">
        <f>IF(N250="základná",J250,0)</f>
        <v>0</v>
      </c>
      <c r="BF250" s="186">
        <f>IF(N250="znížená",J250,0)</f>
        <v>0</v>
      </c>
      <c r="BG250" s="186">
        <f>IF(N250="zákl. prenesená",J250,0)</f>
        <v>0</v>
      </c>
      <c r="BH250" s="186">
        <f>IF(N250="zníž. prenesená",J250,0)</f>
        <v>0</v>
      </c>
      <c r="BI250" s="186">
        <f>IF(N250="nulová",J250,0)</f>
        <v>0</v>
      </c>
      <c r="BJ250" s="15" t="s">
        <v>138</v>
      </c>
      <c r="BK250" s="186">
        <f>ROUND(I250*H250,2)</f>
        <v>0</v>
      </c>
      <c r="BL250" s="15" t="s">
        <v>169</v>
      </c>
      <c r="BM250" s="185" t="s">
        <v>509</v>
      </c>
    </row>
    <row r="251" s="12" customFormat="1" ht="22.8" customHeight="1">
      <c r="A251" s="12"/>
      <c r="B251" s="159"/>
      <c r="C251" s="12"/>
      <c r="D251" s="160" t="s">
        <v>73</v>
      </c>
      <c r="E251" s="170" t="s">
        <v>510</v>
      </c>
      <c r="F251" s="170" t="s">
        <v>511</v>
      </c>
      <c r="G251" s="12"/>
      <c r="H251" s="12"/>
      <c r="I251" s="162"/>
      <c r="J251" s="171">
        <f>BK251</f>
        <v>0</v>
      </c>
      <c r="K251" s="12"/>
      <c r="L251" s="159"/>
      <c r="M251" s="164"/>
      <c r="N251" s="165"/>
      <c r="O251" s="165"/>
      <c r="P251" s="166">
        <f>SUM(P252:P261)</f>
        <v>0</v>
      </c>
      <c r="Q251" s="165"/>
      <c r="R251" s="166">
        <f>SUM(R252:R261)</f>
        <v>0.0042793839999999998</v>
      </c>
      <c r="S251" s="165"/>
      <c r="T251" s="167">
        <f>SUM(T252:T261)</f>
        <v>0.057259999999999998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160" t="s">
        <v>138</v>
      </c>
      <c r="AT251" s="168" t="s">
        <v>73</v>
      </c>
      <c r="AU251" s="168" t="s">
        <v>82</v>
      </c>
      <c r="AY251" s="160" t="s">
        <v>129</v>
      </c>
      <c r="BK251" s="169">
        <f>SUM(BK252:BK261)</f>
        <v>0</v>
      </c>
    </row>
    <row r="252" s="2" customFormat="1" ht="24.15" customHeight="1">
      <c r="A252" s="34"/>
      <c r="B252" s="172"/>
      <c r="C252" s="173" t="s">
        <v>512</v>
      </c>
      <c r="D252" s="173" t="s">
        <v>133</v>
      </c>
      <c r="E252" s="174" t="s">
        <v>513</v>
      </c>
      <c r="F252" s="175" t="s">
        <v>514</v>
      </c>
      <c r="G252" s="176" t="s">
        <v>183</v>
      </c>
      <c r="H252" s="177">
        <v>2</v>
      </c>
      <c r="I252" s="178"/>
      <c r="J252" s="179">
        <f>ROUND(I252*H252,2)</f>
        <v>0</v>
      </c>
      <c r="K252" s="180"/>
      <c r="L252" s="35"/>
      <c r="M252" s="181" t="s">
        <v>1</v>
      </c>
      <c r="N252" s="182" t="s">
        <v>40</v>
      </c>
      <c r="O252" s="78"/>
      <c r="P252" s="183">
        <f>O252*H252</f>
        <v>0</v>
      </c>
      <c r="Q252" s="183">
        <v>4.2240000000000002E-05</v>
      </c>
      <c r="R252" s="183">
        <f>Q252*H252</f>
        <v>8.4480000000000004E-05</v>
      </c>
      <c r="S252" s="183">
        <v>0.00044999999999999999</v>
      </c>
      <c r="T252" s="184">
        <f>S252*H252</f>
        <v>0.00089999999999999998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5" t="s">
        <v>169</v>
      </c>
      <c r="AT252" s="185" t="s">
        <v>133</v>
      </c>
      <c r="AU252" s="185" t="s">
        <v>138</v>
      </c>
      <c r="AY252" s="15" t="s">
        <v>129</v>
      </c>
      <c r="BE252" s="186">
        <f>IF(N252="základná",J252,0)</f>
        <v>0</v>
      </c>
      <c r="BF252" s="186">
        <f>IF(N252="znížená",J252,0)</f>
        <v>0</v>
      </c>
      <c r="BG252" s="186">
        <f>IF(N252="zákl. prenesená",J252,0)</f>
        <v>0</v>
      </c>
      <c r="BH252" s="186">
        <f>IF(N252="zníž. prenesená",J252,0)</f>
        <v>0</v>
      </c>
      <c r="BI252" s="186">
        <f>IF(N252="nulová",J252,0)</f>
        <v>0</v>
      </c>
      <c r="BJ252" s="15" t="s">
        <v>138</v>
      </c>
      <c r="BK252" s="186">
        <f>ROUND(I252*H252,2)</f>
        <v>0</v>
      </c>
      <c r="BL252" s="15" t="s">
        <v>169</v>
      </c>
      <c r="BM252" s="185" t="s">
        <v>515</v>
      </c>
    </row>
    <row r="253" s="2" customFormat="1" ht="24.15" customHeight="1">
      <c r="A253" s="34"/>
      <c r="B253" s="172"/>
      <c r="C253" s="173" t="s">
        <v>339</v>
      </c>
      <c r="D253" s="173" t="s">
        <v>133</v>
      </c>
      <c r="E253" s="174" t="s">
        <v>516</v>
      </c>
      <c r="F253" s="175" t="s">
        <v>517</v>
      </c>
      <c r="G253" s="176" t="s">
        <v>183</v>
      </c>
      <c r="H253" s="177">
        <v>2</v>
      </c>
      <c r="I253" s="178"/>
      <c r="J253" s="179">
        <f>ROUND(I253*H253,2)</f>
        <v>0</v>
      </c>
      <c r="K253" s="180"/>
      <c r="L253" s="35"/>
      <c r="M253" s="181" t="s">
        <v>1</v>
      </c>
      <c r="N253" s="182" t="s">
        <v>40</v>
      </c>
      <c r="O253" s="78"/>
      <c r="P253" s="183">
        <f>O253*H253</f>
        <v>0</v>
      </c>
      <c r="Q253" s="183">
        <v>2.3252E-05</v>
      </c>
      <c r="R253" s="183">
        <f>Q253*H253</f>
        <v>4.6504000000000001E-05</v>
      </c>
      <c r="S253" s="183">
        <v>0</v>
      </c>
      <c r="T253" s="184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5" t="s">
        <v>169</v>
      </c>
      <c r="AT253" s="185" t="s">
        <v>133</v>
      </c>
      <c r="AU253" s="185" t="s">
        <v>138</v>
      </c>
      <c r="AY253" s="15" t="s">
        <v>129</v>
      </c>
      <c r="BE253" s="186">
        <f>IF(N253="základná",J253,0)</f>
        <v>0</v>
      </c>
      <c r="BF253" s="186">
        <f>IF(N253="znížená",J253,0)</f>
        <v>0</v>
      </c>
      <c r="BG253" s="186">
        <f>IF(N253="zákl. prenesená",J253,0)</f>
        <v>0</v>
      </c>
      <c r="BH253" s="186">
        <f>IF(N253="zníž. prenesená",J253,0)</f>
        <v>0</v>
      </c>
      <c r="BI253" s="186">
        <f>IF(N253="nulová",J253,0)</f>
        <v>0</v>
      </c>
      <c r="BJ253" s="15" t="s">
        <v>138</v>
      </c>
      <c r="BK253" s="186">
        <f>ROUND(I253*H253,2)</f>
        <v>0</v>
      </c>
      <c r="BL253" s="15" t="s">
        <v>169</v>
      </c>
      <c r="BM253" s="185" t="s">
        <v>518</v>
      </c>
    </row>
    <row r="254" s="2" customFormat="1" ht="16.5" customHeight="1">
      <c r="A254" s="34"/>
      <c r="B254" s="172"/>
      <c r="C254" s="187" t="s">
        <v>519</v>
      </c>
      <c r="D254" s="187" t="s">
        <v>156</v>
      </c>
      <c r="E254" s="188" t="s">
        <v>520</v>
      </c>
      <c r="F254" s="189" t="s">
        <v>521</v>
      </c>
      <c r="G254" s="190" t="s">
        <v>183</v>
      </c>
      <c r="H254" s="191">
        <v>2</v>
      </c>
      <c r="I254" s="192"/>
      <c r="J254" s="193">
        <f>ROUND(I254*H254,2)</f>
        <v>0</v>
      </c>
      <c r="K254" s="194"/>
      <c r="L254" s="195"/>
      <c r="M254" s="196" t="s">
        <v>1</v>
      </c>
      <c r="N254" s="197" t="s">
        <v>40</v>
      </c>
      <c r="O254" s="78"/>
      <c r="P254" s="183">
        <f>O254*H254</f>
        <v>0</v>
      </c>
      <c r="Q254" s="183">
        <v>0.00020000000000000001</v>
      </c>
      <c r="R254" s="183">
        <f>Q254*H254</f>
        <v>0.00040000000000000002</v>
      </c>
      <c r="S254" s="183">
        <v>0</v>
      </c>
      <c r="T254" s="184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5" t="s">
        <v>197</v>
      </c>
      <c r="AT254" s="185" t="s">
        <v>156</v>
      </c>
      <c r="AU254" s="185" t="s">
        <v>138</v>
      </c>
      <c r="AY254" s="15" t="s">
        <v>129</v>
      </c>
      <c r="BE254" s="186">
        <f>IF(N254="základná",J254,0)</f>
        <v>0</v>
      </c>
      <c r="BF254" s="186">
        <f>IF(N254="znížená",J254,0)</f>
        <v>0</v>
      </c>
      <c r="BG254" s="186">
        <f>IF(N254="zákl. prenesená",J254,0)</f>
        <v>0</v>
      </c>
      <c r="BH254" s="186">
        <f>IF(N254="zníž. prenesená",J254,0)</f>
        <v>0</v>
      </c>
      <c r="BI254" s="186">
        <f>IF(N254="nulová",J254,0)</f>
        <v>0</v>
      </c>
      <c r="BJ254" s="15" t="s">
        <v>138</v>
      </c>
      <c r="BK254" s="186">
        <f>ROUND(I254*H254,2)</f>
        <v>0</v>
      </c>
      <c r="BL254" s="15" t="s">
        <v>169</v>
      </c>
      <c r="BM254" s="185" t="s">
        <v>522</v>
      </c>
    </row>
    <row r="255" s="2" customFormat="1" ht="24.15" customHeight="1">
      <c r="A255" s="34"/>
      <c r="B255" s="172"/>
      <c r="C255" s="173" t="s">
        <v>343</v>
      </c>
      <c r="D255" s="173" t="s">
        <v>133</v>
      </c>
      <c r="E255" s="174" t="s">
        <v>523</v>
      </c>
      <c r="F255" s="175" t="s">
        <v>524</v>
      </c>
      <c r="G255" s="176" t="s">
        <v>183</v>
      </c>
      <c r="H255" s="177">
        <v>2</v>
      </c>
      <c r="I255" s="178"/>
      <c r="J255" s="179">
        <f>ROUND(I255*H255,2)</f>
        <v>0</v>
      </c>
      <c r="K255" s="180"/>
      <c r="L255" s="35"/>
      <c r="M255" s="181" t="s">
        <v>1</v>
      </c>
      <c r="N255" s="182" t="s">
        <v>40</v>
      </c>
      <c r="O255" s="78"/>
      <c r="P255" s="183">
        <f>O255*H255</f>
        <v>0</v>
      </c>
      <c r="Q255" s="183">
        <v>0</v>
      </c>
      <c r="R255" s="183">
        <f>Q255*H255</f>
        <v>0</v>
      </c>
      <c r="S255" s="183">
        <v>0</v>
      </c>
      <c r="T255" s="184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5" t="s">
        <v>169</v>
      </c>
      <c r="AT255" s="185" t="s">
        <v>133</v>
      </c>
      <c r="AU255" s="185" t="s">
        <v>138</v>
      </c>
      <c r="AY255" s="15" t="s">
        <v>129</v>
      </c>
      <c r="BE255" s="186">
        <f>IF(N255="základná",J255,0)</f>
        <v>0</v>
      </c>
      <c r="BF255" s="186">
        <f>IF(N255="znížená",J255,0)</f>
        <v>0</v>
      </c>
      <c r="BG255" s="186">
        <f>IF(N255="zákl. prenesená",J255,0)</f>
        <v>0</v>
      </c>
      <c r="BH255" s="186">
        <f>IF(N255="zníž. prenesená",J255,0)</f>
        <v>0</v>
      </c>
      <c r="BI255" s="186">
        <f>IF(N255="nulová",J255,0)</f>
        <v>0</v>
      </c>
      <c r="BJ255" s="15" t="s">
        <v>138</v>
      </c>
      <c r="BK255" s="186">
        <f>ROUND(I255*H255,2)</f>
        <v>0</v>
      </c>
      <c r="BL255" s="15" t="s">
        <v>169</v>
      </c>
      <c r="BM255" s="185" t="s">
        <v>525</v>
      </c>
    </row>
    <row r="256" s="2" customFormat="1" ht="24.15" customHeight="1">
      <c r="A256" s="34"/>
      <c r="B256" s="172"/>
      <c r="C256" s="187" t="s">
        <v>526</v>
      </c>
      <c r="D256" s="187" t="s">
        <v>156</v>
      </c>
      <c r="E256" s="188" t="s">
        <v>527</v>
      </c>
      <c r="F256" s="189" t="s">
        <v>528</v>
      </c>
      <c r="G256" s="190" t="s">
        <v>183</v>
      </c>
      <c r="H256" s="191">
        <v>2</v>
      </c>
      <c r="I256" s="192"/>
      <c r="J256" s="193">
        <f>ROUND(I256*H256,2)</f>
        <v>0</v>
      </c>
      <c r="K256" s="194"/>
      <c r="L256" s="195"/>
      <c r="M256" s="196" t="s">
        <v>1</v>
      </c>
      <c r="N256" s="197" t="s">
        <v>40</v>
      </c>
      <c r="O256" s="78"/>
      <c r="P256" s="183">
        <f>O256*H256</f>
        <v>0</v>
      </c>
      <c r="Q256" s="183">
        <v>0.00010000000000000001</v>
      </c>
      <c r="R256" s="183">
        <f>Q256*H256</f>
        <v>0.00020000000000000001</v>
      </c>
      <c r="S256" s="183">
        <v>0</v>
      </c>
      <c r="T256" s="184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5" t="s">
        <v>197</v>
      </c>
      <c r="AT256" s="185" t="s">
        <v>156</v>
      </c>
      <c r="AU256" s="185" t="s">
        <v>138</v>
      </c>
      <c r="AY256" s="15" t="s">
        <v>129</v>
      </c>
      <c r="BE256" s="186">
        <f>IF(N256="základná",J256,0)</f>
        <v>0</v>
      </c>
      <c r="BF256" s="186">
        <f>IF(N256="znížená",J256,0)</f>
        <v>0</v>
      </c>
      <c r="BG256" s="186">
        <f>IF(N256="zákl. prenesená",J256,0)</f>
        <v>0</v>
      </c>
      <c r="BH256" s="186">
        <f>IF(N256="zníž. prenesená",J256,0)</f>
        <v>0</v>
      </c>
      <c r="BI256" s="186">
        <f>IF(N256="nulová",J256,0)</f>
        <v>0</v>
      </c>
      <c r="BJ256" s="15" t="s">
        <v>138</v>
      </c>
      <c r="BK256" s="186">
        <f>ROUND(I256*H256,2)</f>
        <v>0</v>
      </c>
      <c r="BL256" s="15" t="s">
        <v>169</v>
      </c>
      <c r="BM256" s="185" t="s">
        <v>529</v>
      </c>
    </row>
    <row r="257" s="2" customFormat="1" ht="24.15" customHeight="1">
      <c r="A257" s="34"/>
      <c r="B257" s="172"/>
      <c r="C257" s="173" t="s">
        <v>346</v>
      </c>
      <c r="D257" s="173" t="s">
        <v>133</v>
      </c>
      <c r="E257" s="174" t="s">
        <v>530</v>
      </c>
      <c r="F257" s="175" t="s">
        <v>531</v>
      </c>
      <c r="G257" s="176" t="s">
        <v>183</v>
      </c>
      <c r="H257" s="177">
        <v>2</v>
      </c>
      <c r="I257" s="178"/>
      <c r="J257" s="179">
        <f>ROUND(I257*H257,2)</f>
        <v>0</v>
      </c>
      <c r="K257" s="180"/>
      <c r="L257" s="35"/>
      <c r="M257" s="181" t="s">
        <v>1</v>
      </c>
      <c r="N257" s="182" t="s">
        <v>40</v>
      </c>
      <c r="O257" s="78"/>
      <c r="P257" s="183">
        <f>O257*H257</f>
        <v>0</v>
      </c>
      <c r="Q257" s="183">
        <v>4.1999999999999996E-06</v>
      </c>
      <c r="R257" s="183">
        <f>Q257*H257</f>
        <v>8.3999999999999992E-06</v>
      </c>
      <c r="S257" s="183">
        <v>0</v>
      </c>
      <c r="T257" s="184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5" t="s">
        <v>169</v>
      </c>
      <c r="AT257" s="185" t="s">
        <v>133</v>
      </c>
      <c r="AU257" s="185" t="s">
        <v>138</v>
      </c>
      <c r="AY257" s="15" t="s">
        <v>129</v>
      </c>
      <c r="BE257" s="186">
        <f>IF(N257="základná",J257,0)</f>
        <v>0</v>
      </c>
      <c r="BF257" s="186">
        <f>IF(N257="znížená",J257,0)</f>
        <v>0</v>
      </c>
      <c r="BG257" s="186">
        <f>IF(N257="zákl. prenesená",J257,0)</f>
        <v>0</v>
      </c>
      <c r="BH257" s="186">
        <f>IF(N257="zníž. prenesená",J257,0)</f>
        <v>0</v>
      </c>
      <c r="BI257" s="186">
        <f>IF(N257="nulová",J257,0)</f>
        <v>0</v>
      </c>
      <c r="BJ257" s="15" t="s">
        <v>138</v>
      </c>
      <c r="BK257" s="186">
        <f>ROUND(I257*H257,2)</f>
        <v>0</v>
      </c>
      <c r="BL257" s="15" t="s">
        <v>169</v>
      </c>
      <c r="BM257" s="185" t="s">
        <v>532</v>
      </c>
    </row>
    <row r="258" s="2" customFormat="1" ht="21.75" customHeight="1">
      <c r="A258" s="34"/>
      <c r="B258" s="172"/>
      <c r="C258" s="187" t="s">
        <v>533</v>
      </c>
      <c r="D258" s="187" t="s">
        <v>156</v>
      </c>
      <c r="E258" s="188" t="s">
        <v>534</v>
      </c>
      <c r="F258" s="189" t="s">
        <v>535</v>
      </c>
      <c r="G258" s="190" t="s">
        <v>536</v>
      </c>
      <c r="H258" s="191">
        <v>2</v>
      </c>
      <c r="I258" s="192"/>
      <c r="J258" s="193">
        <f>ROUND(I258*H258,2)</f>
        <v>0</v>
      </c>
      <c r="K258" s="194"/>
      <c r="L258" s="195"/>
      <c r="M258" s="196" t="s">
        <v>1</v>
      </c>
      <c r="N258" s="197" t="s">
        <v>40</v>
      </c>
      <c r="O258" s="78"/>
      <c r="P258" s="183">
        <f>O258*H258</f>
        <v>0</v>
      </c>
      <c r="Q258" s="183">
        <v>0.0017700000000000001</v>
      </c>
      <c r="R258" s="183">
        <f>Q258*H258</f>
        <v>0.0035400000000000002</v>
      </c>
      <c r="S258" s="183">
        <v>0</v>
      </c>
      <c r="T258" s="184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5" t="s">
        <v>197</v>
      </c>
      <c r="AT258" s="185" t="s">
        <v>156</v>
      </c>
      <c r="AU258" s="185" t="s">
        <v>138</v>
      </c>
      <c r="AY258" s="15" t="s">
        <v>129</v>
      </c>
      <c r="BE258" s="186">
        <f>IF(N258="základná",J258,0)</f>
        <v>0</v>
      </c>
      <c r="BF258" s="186">
        <f>IF(N258="znížená",J258,0)</f>
        <v>0</v>
      </c>
      <c r="BG258" s="186">
        <f>IF(N258="zákl. prenesená",J258,0)</f>
        <v>0</v>
      </c>
      <c r="BH258" s="186">
        <f>IF(N258="zníž. prenesená",J258,0)</f>
        <v>0</v>
      </c>
      <c r="BI258" s="186">
        <f>IF(N258="nulová",J258,0)</f>
        <v>0</v>
      </c>
      <c r="BJ258" s="15" t="s">
        <v>138</v>
      </c>
      <c r="BK258" s="186">
        <f>ROUND(I258*H258,2)</f>
        <v>0</v>
      </c>
      <c r="BL258" s="15" t="s">
        <v>169</v>
      </c>
      <c r="BM258" s="185" t="s">
        <v>537</v>
      </c>
    </row>
    <row r="259" s="2" customFormat="1" ht="24.15" customHeight="1">
      <c r="A259" s="34"/>
      <c r="B259" s="172"/>
      <c r="C259" s="173" t="s">
        <v>351</v>
      </c>
      <c r="D259" s="173" t="s">
        <v>133</v>
      </c>
      <c r="E259" s="174" t="s">
        <v>538</v>
      </c>
      <c r="F259" s="175" t="s">
        <v>539</v>
      </c>
      <c r="G259" s="176" t="s">
        <v>183</v>
      </c>
      <c r="H259" s="177">
        <v>2</v>
      </c>
      <c r="I259" s="178"/>
      <c r="J259" s="179">
        <f>ROUND(I259*H259,2)</f>
        <v>0</v>
      </c>
      <c r="K259" s="180"/>
      <c r="L259" s="35"/>
      <c r="M259" s="181" t="s">
        <v>1</v>
      </c>
      <c r="N259" s="182" t="s">
        <v>40</v>
      </c>
      <c r="O259" s="78"/>
      <c r="P259" s="183">
        <f>O259*H259</f>
        <v>0</v>
      </c>
      <c r="Q259" s="183">
        <v>0</v>
      </c>
      <c r="R259" s="183">
        <f>Q259*H259</f>
        <v>0</v>
      </c>
      <c r="S259" s="183">
        <v>0.0027799999999999999</v>
      </c>
      <c r="T259" s="184">
        <f>S259*H259</f>
        <v>0.0055599999999999998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5" t="s">
        <v>169</v>
      </c>
      <c r="AT259" s="185" t="s">
        <v>133</v>
      </c>
      <c r="AU259" s="185" t="s">
        <v>138</v>
      </c>
      <c r="AY259" s="15" t="s">
        <v>129</v>
      </c>
      <c r="BE259" s="186">
        <f>IF(N259="základná",J259,0)</f>
        <v>0</v>
      </c>
      <c r="BF259" s="186">
        <f>IF(N259="znížená",J259,0)</f>
        <v>0</v>
      </c>
      <c r="BG259" s="186">
        <f>IF(N259="zákl. prenesená",J259,0)</f>
        <v>0</v>
      </c>
      <c r="BH259" s="186">
        <f>IF(N259="zníž. prenesená",J259,0)</f>
        <v>0</v>
      </c>
      <c r="BI259" s="186">
        <f>IF(N259="nulová",J259,0)</f>
        <v>0</v>
      </c>
      <c r="BJ259" s="15" t="s">
        <v>138</v>
      </c>
      <c r="BK259" s="186">
        <f>ROUND(I259*H259,2)</f>
        <v>0</v>
      </c>
      <c r="BL259" s="15" t="s">
        <v>169</v>
      </c>
      <c r="BM259" s="185" t="s">
        <v>540</v>
      </c>
    </row>
    <row r="260" s="2" customFormat="1" ht="37.8" customHeight="1">
      <c r="A260" s="34"/>
      <c r="B260" s="172"/>
      <c r="C260" s="173" t="s">
        <v>541</v>
      </c>
      <c r="D260" s="173" t="s">
        <v>133</v>
      </c>
      <c r="E260" s="174" t="s">
        <v>542</v>
      </c>
      <c r="F260" s="175" t="s">
        <v>543</v>
      </c>
      <c r="G260" s="176" t="s">
        <v>183</v>
      </c>
      <c r="H260" s="177">
        <v>2</v>
      </c>
      <c r="I260" s="178"/>
      <c r="J260" s="179">
        <f>ROUND(I260*H260,2)</f>
        <v>0</v>
      </c>
      <c r="K260" s="180"/>
      <c r="L260" s="35"/>
      <c r="M260" s="181" t="s">
        <v>1</v>
      </c>
      <c r="N260" s="182" t="s">
        <v>40</v>
      </c>
      <c r="O260" s="78"/>
      <c r="P260" s="183">
        <f>O260*H260</f>
        <v>0</v>
      </c>
      <c r="Q260" s="183">
        <v>0</v>
      </c>
      <c r="R260" s="183">
        <f>Q260*H260</f>
        <v>0</v>
      </c>
      <c r="S260" s="183">
        <v>0.025399999999999999</v>
      </c>
      <c r="T260" s="184">
        <f>S260*H260</f>
        <v>0.050799999999999998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5" t="s">
        <v>169</v>
      </c>
      <c r="AT260" s="185" t="s">
        <v>133</v>
      </c>
      <c r="AU260" s="185" t="s">
        <v>138</v>
      </c>
      <c r="AY260" s="15" t="s">
        <v>129</v>
      </c>
      <c r="BE260" s="186">
        <f>IF(N260="základná",J260,0)</f>
        <v>0</v>
      </c>
      <c r="BF260" s="186">
        <f>IF(N260="znížená",J260,0)</f>
        <v>0</v>
      </c>
      <c r="BG260" s="186">
        <f>IF(N260="zákl. prenesená",J260,0)</f>
        <v>0</v>
      </c>
      <c r="BH260" s="186">
        <f>IF(N260="zníž. prenesená",J260,0)</f>
        <v>0</v>
      </c>
      <c r="BI260" s="186">
        <f>IF(N260="nulová",J260,0)</f>
        <v>0</v>
      </c>
      <c r="BJ260" s="15" t="s">
        <v>138</v>
      </c>
      <c r="BK260" s="186">
        <f>ROUND(I260*H260,2)</f>
        <v>0</v>
      </c>
      <c r="BL260" s="15" t="s">
        <v>169</v>
      </c>
      <c r="BM260" s="185" t="s">
        <v>544</v>
      </c>
    </row>
    <row r="261" s="2" customFormat="1" ht="24.15" customHeight="1">
      <c r="A261" s="34"/>
      <c r="B261" s="172"/>
      <c r="C261" s="173" t="s">
        <v>354</v>
      </c>
      <c r="D261" s="173" t="s">
        <v>133</v>
      </c>
      <c r="E261" s="174" t="s">
        <v>545</v>
      </c>
      <c r="F261" s="175" t="s">
        <v>546</v>
      </c>
      <c r="G261" s="176" t="s">
        <v>215</v>
      </c>
      <c r="H261" s="177">
        <v>0.057000000000000002</v>
      </c>
      <c r="I261" s="178"/>
      <c r="J261" s="179">
        <f>ROUND(I261*H261,2)</f>
        <v>0</v>
      </c>
      <c r="K261" s="180"/>
      <c r="L261" s="35"/>
      <c r="M261" s="181" t="s">
        <v>1</v>
      </c>
      <c r="N261" s="182" t="s">
        <v>40</v>
      </c>
      <c r="O261" s="78"/>
      <c r="P261" s="183">
        <f>O261*H261</f>
        <v>0</v>
      </c>
      <c r="Q261" s="183">
        <v>0</v>
      </c>
      <c r="R261" s="183">
        <f>Q261*H261</f>
        <v>0</v>
      </c>
      <c r="S261" s="183">
        <v>0</v>
      </c>
      <c r="T261" s="184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85" t="s">
        <v>169</v>
      </c>
      <c r="AT261" s="185" t="s">
        <v>133</v>
      </c>
      <c r="AU261" s="185" t="s">
        <v>138</v>
      </c>
      <c r="AY261" s="15" t="s">
        <v>129</v>
      </c>
      <c r="BE261" s="186">
        <f>IF(N261="základná",J261,0)</f>
        <v>0</v>
      </c>
      <c r="BF261" s="186">
        <f>IF(N261="znížená",J261,0)</f>
        <v>0</v>
      </c>
      <c r="BG261" s="186">
        <f>IF(N261="zákl. prenesená",J261,0)</f>
        <v>0</v>
      </c>
      <c r="BH261" s="186">
        <f>IF(N261="zníž. prenesená",J261,0)</f>
        <v>0</v>
      </c>
      <c r="BI261" s="186">
        <f>IF(N261="nulová",J261,0)</f>
        <v>0</v>
      </c>
      <c r="BJ261" s="15" t="s">
        <v>138</v>
      </c>
      <c r="BK261" s="186">
        <f>ROUND(I261*H261,2)</f>
        <v>0</v>
      </c>
      <c r="BL261" s="15" t="s">
        <v>169</v>
      </c>
      <c r="BM261" s="185" t="s">
        <v>547</v>
      </c>
    </row>
    <row r="262" s="12" customFormat="1" ht="22.8" customHeight="1">
      <c r="A262" s="12"/>
      <c r="B262" s="159"/>
      <c r="C262" s="12"/>
      <c r="D262" s="160" t="s">
        <v>73</v>
      </c>
      <c r="E262" s="170" t="s">
        <v>548</v>
      </c>
      <c r="F262" s="170" t="s">
        <v>549</v>
      </c>
      <c r="G262" s="12"/>
      <c r="H262" s="12"/>
      <c r="I262" s="162"/>
      <c r="J262" s="171">
        <f>BK262</f>
        <v>0</v>
      </c>
      <c r="K262" s="12"/>
      <c r="L262" s="159"/>
      <c r="M262" s="164"/>
      <c r="N262" s="165"/>
      <c r="O262" s="165"/>
      <c r="P262" s="166">
        <f>SUM(P263:P271)</f>
        <v>0</v>
      </c>
      <c r="Q262" s="165"/>
      <c r="R262" s="166">
        <f>SUM(R263:R271)</f>
        <v>0.059238935999999999</v>
      </c>
      <c r="S262" s="165"/>
      <c r="T262" s="167">
        <f>SUM(T263:T271)</f>
        <v>0.033323449999999998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60" t="s">
        <v>138</v>
      </c>
      <c r="AT262" s="168" t="s">
        <v>73</v>
      </c>
      <c r="AU262" s="168" t="s">
        <v>82</v>
      </c>
      <c r="AY262" s="160" t="s">
        <v>129</v>
      </c>
      <c r="BK262" s="169">
        <f>SUM(BK263:BK271)</f>
        <v>0</v>
      </c>
    </row>
    <row r="263" s="2" customFormat="1" ht="24.15" customHeight="1">
      <c r="A263" s="34"/>
      <c r="B263" s="172"/>
      <c r="C263" s="173" t="s">
        <v>550</v>
      </c>
      <c r="D263" s="173" t="s">
        <v>133</v>
      </c>
      <c r="E263" s="174" t="s">
        <v>551</v>
      </c>
      <c r="F263" s="175" t="s">
        <v>552</v>
      </c>
      <c r="G263" s="176" t="s">
        <v>136</v>
      </c>
      <c r="H263" s="177">
        <v>2.585</v>
      </c>
      <c r="I263" s="178"/>
      <c r="J263" s="179">
        <f>ROUND(I263*H263,2)</f>
        <v>0</v>
      </c>
      <c r="K263" s="180"/>
      <c r="L263" s="35"/>
      <c r="M263" s="181" t="s">
        <v>1</v>
      </c>
      <c r="N263" s="182" t="s">
        <v>40</v>
      </c>
      <c r="O263" s="78"/>
      <c r="P263" s="183">
        <f>O263*H263</f>
        <v>0</v>
      </c>
      <c r="Q263" s="183">
        <v>0</v>
      </c>
      <c r="R263" s="183">
        <f>Q263*H263</f>
        <v>0</v>
      </c>
      <c r="S263" s="183">
        <v>0.01057</v>
      </c>
      <c r="T263" s="184">
        <f>S263*H263</f>
        <v>0.027323449999999999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5" t="s">
        <v>169</v>
      </c>
      <c r="AT263" s="185" t="s">
        <v>133</v>
      </c>
      <c r="AU263" s="185" t="s">
        <v>138</v>
      </c>
      <c r="AY263" s="15" t="s">
        <v>129</v>
      </c>
      <c r="BE263" s="186">
        <f>IF(N263="základná",J263,0)</f>
        <v>0</v>
      </c>
      <c r="BF263" s="186">
        <f>IF(N263="znížená",J263,0)</f>
        <v>0</v>
      </c>
      <c r="BG263" s="186">
        <f>IF(N263="zákl. prenesená",J263,0)</f>
        <v>0</v>
      </c>
      <c r="BH263" s="186">
        <f>IF(N263="zníž. prenesená",J263,0)</f>
        <v>0</v>
      </c>
      <c r="BI263" s="186">
        <f>IF(N263="nulová",J263,0)</f>
        <v>0</v>
      </c>
      <c r="BJ263" s="15" t="s">
        <v>138</v>
      </c>
      <c r="BK263" s="186">
        <f>ROUND(I263*H263,2)</f>
        <v>0</v>
      </c>
      <c r="BL263" s="15" t="s">
        <v>169</v>
      </c>
      <c r="BM263" s="185" t="s">
        <v>553</v>
      </c>
    </row>
    <row r="264" s="2" customFormat="1" ht="33" customHeight="1">
      <c r="A264" s="34"/>
      <c r="B264" s="172"/>
      <c r="C264" s="173" t="s">
        <v>358</v>
      </c>
      <c r="D264" s="173" t="s">
        <v>133</v>
      </c>
      <c r="E264" s="174" t="s">
        <v>554</v>
      </c>
      <c r="F264" s="175" t="s">
        <v>555</v>
      </c>
      <c r="G264" s="176" t="s">
        <v>183</v>
      </c>
      <c r="H264" s="177">
        <v>2</v>
      </c>
      <c r="I264" s="178"/>
      <c r="J264" s="179">
        <f>ROUND(I264*H264,2)</f>
        <v>0</v>
      </c>
      <c r="K264" s="180"/>
      <c r="L264" s="35"/>
      <c r="M264" s="181" t="s">
        <v>1</v>
      </c>
      <c r="N264" s="182" t="s">
        <v>40</v>
      </c>
      <c r="O264" s="78"/>
      <c r="P264" s="183">
        <f>O264*H264</f>
        <v>0</v>
      </c>
      <c r="Q264" s="183">
        <v>2.5948E-05</v>
      </c>
      <c r="R264" s="183">
        <f>Q264*H264</f>
        <v>5.1895999999999999E-05</v>
      </c>
      <c r="S264" s="183">
        <v>0</v>
      </c>
      <c r="T264" s="184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85" t="s">
        <v>169</v>
      </c>
      <c r="AT264" s="185" t="s">
        <v>133</v>
      </c>
      <c r="AU264" s="185" t="s">
        <v>138</v>
      </c>
      <c r="AY264" s="15" t="s">
        <v>129</v>
      </c>
      <c r="BE264" s="186">
        <f>IF(N264="základná",J264,0)</f>
        <v>0</v>
      </c>
      <c r="BF264" s="186">
        <f>IF(N264="znížená",J264,0)</f>
        <v>0</v>
      </c>
      <c r="BG264" s="186">
        <f>IF(N264="zákl. prenesená",J264,0)</f>
        <v>0</v>
      </c>
      <c r="BH264" s="186">
        <f>IF(N264="zníž. prenesená",J264,0)</f>
        <v>0</v>
      </c>
      <c r="BI264" s="186">
        <f>IF(N264="nulová",J264,0)</f>
        <v>0</v>
      </c>
      <c r="BJ264" s="15" t="s">
        <v>138</v>
      </c>
      <c r="BK264" s="186">
        <f>ROUND(I264*H264,2)</f>
        <v>0</v>
      </c>
      <c r="BL264" s="15" t="s">
        <v>169</v>
      </c>
      <c r="BM264" s="185" t="s">
        <v>556</v>
      </c>
    </row>
    <row r="265" s="2" customFormat="1" ht="24.15" customHeight="1">
      <c r="A265" s="34"/>
      <c r="B265" s="172"/>
      <c r="C265" s="187" t="s">
        <v>557</v>
      </c>
      <c r="D265" s="187" t="s">
        <v>156</v>
      </c>
      <c r="E265" s="188" t="s">
        <v>558</v>
      </c>
      <c r="F265" s="189" t="s">
        <v>559</v>
      </c>
      <c r="G265" s="190" t="s">
        <v>183</v>
      </c>
      <c r="H265" s="191">
        <v>2</v>
      </c>
      <c r="I265" s="192"/>
      <c r="J265" s="193">
        <f>ROUND(I265*H265,2)</f>
        <v>0</v>
      </c>
      <c r="K265" s="194"/>
      <c r="L265" s="195"/>
      <c r="M265" s="196" t="s">
        <v>1</v>
      </c>
      <c r="N265" s="197" t="s">
        <v>40</v>
      </c>
      <c r="O265" s="78"/>
      <c r="P265" s="183">
        <f>O265*H265</f>
        <v>0</v>
      </c>
      <c r="Q265" s="183">
        <v>0.029569999999999999</v>
      </c>
      <c r="R265" s="183">
        <f>Q265*H265</f>
        <v>0.059139999999999998</v>
      </c>
      <c r="S265" s="183">
        <v>0</v>
      </c>
      <c r="T265" s="184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85" t="s">
        <v>197</v>
      </c>
      <c r="AT265" s="185" t="s">
        <v>156</v>
      </c>
      <c r="AU265" s="185" t="s">
        <v>138</v>
      </c>
      <c r="AY265" s="15" t="s">
        <v>129</v>
      </c>
      <c r="BE265" s="186">
        <f>IF(N265="základná",J265,0)</f>
        <v>0</v>
      </c>
      <c r="BF265" s="186">
        <f>IF(N265="znížená",J265,0)</f>
        <v>0</v>
      </c>
      <c r="BG265" s="186">
        <f>IF(N265="zákl. prenesená",J265,0)</f>
        <v>0</v>
      </c>
      <c r="BH265" s="186">
        <f>IF(N265="zníž. prenesená",J265,0)</f>
        <v>0</v>
      </c>
      <c r="BI265" s="186">
        <f>IF(N265="nulová",J265,0)</f>
        <v>0</v>
      </c>
      <c r="BJ265" s="15" t="s">
        <v>138</v>
      </c>
      <c r="BK265" s="186">
        <f>ROUND(I265*H265,2)</f>
        <v>0</v>
      </c>
      <c r="BL265" s="15" t="s">
        <v>169</v>
      </c>
      <c r="BM265" s="185" t="s">
        <v>560</v>
      </c>
    </row>
    <row r="266" s="2" customFormat="1" ht="24.15" customHeight="1">
      <c r="A266" s="34"/>
      <c r="B266" s="172"/>
      <c r="C266" s="173" t="s">
        <v>361</v>
      </c>
      <c r="D266" s="173" t="s">
        <v>133</v>
      </c>
      <c r="E266" s="174" t="s">
        <v>561</v>
      </c>
      <c r="F266" s="175" t="s">
        <v>562</v>
      </c>
      <c r="G266" s="176" t="s">
        <v>183</v>
      </c>
      <c r="H266" s="177">
        <v>2</v>
      </c>
      <c r="I266" s="178"/>
      <c r="J266" s="179">
        <f>ROUND(I266*H266,2)</f>
        <v>0</v>
      </c>
      <c r="K266" s="180"/>
      <c r="L266" s="35"/>
      <c r="M266" s="181" t="s">
        <v>1</v>
      </c>
      <c r="N266" s="182" t="s">
        <v>40</v>
      </c>
      <c r="O266" s="78"/>
      <c r="P266" s="183">
        <f>O266*H266</f>
        <v>0</v>
      </c>
      <c r="Q266" s="183">
        <v>0</v>
      </c>
      <c r="R266" s="183">
        <f>Q266*H266</f>
        <v>0</v>
      </c>
      <c r="S266" s="183">
        <v>0</v>
      </c>
      <c r="T266" s="184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85" t="s">
        <v>169</v>
      </c>
      <c r="AT266" s="185" t="s">
        <v>133</v>
      </c>
      <c r="AU266" s="185" t="s">
        <v>138</v>
      </c>
      <c r="AY266" s="15" t="s">
        <v>129</v>
      </c>
      <c r="BE266" s="186">
        <f>IF(N266="základná",J266,0)</f>
        <v>0</v>
      </c>
      <c r="BF266" s="186">
        <f>IF(N266="znížená",J266,0)</f>
        <v>0</v>
      </c>
      <c r="BG266" s="186">
        <f>IF(N266="zákl. prenesená",J266,0)</f>
        <v>0</v>
      </c>
      <c r="BH266" s="186">
        <f>IF(N266="zníž. prenesená",J266,0)</f>
        <v>0</v>
      </c>
      <c r="BI266" s="186">
        <f>IF(N266="nulová",J266,0)</f>
        <v>0</v>
      </c>
      <c r="BJ266" s="15" t="s">
        <v>138</v>
      </c>
      <c r="BK266" s="186">
        <f>ROUND(I266*H266,2)</f>
        <v>0</v>
      </c>
      <c r="BL266" s="15" t="s">
        <v>169</v>
      </c>
      <c r="BM266" s="185" t="s">
        <v>563</v>
      </c>
    </row>
    <row r="267" s="2" customFormat="1" ht="24.15" customHeight="1">
      <c r="A267" s="34"/>
      <c r="B267" s="172"/>
      <c r="C267" s="173" t="s">
        <v>564</v>
      </c>
      <c r="D267" s="173" t="s">
        <v>133</v>
      </c>
      <c r="E267" s="174" t="s">
        <v>565</v>
      </c>
      <c r="F267" s="175" t="s">
        <v>566</v>
      </c>
      <c r="G267" s="176" t="s">
        <v>136</v>
      </c>
      <c r="H267" s="177">
        <v>22.210000000000001</v>
      </c>
      <c r="I267" s="178"/>
      <c r="J267" s="179">
        <f>ROUND(I267*H267,2)</f>
        <v>0</v>
      </c>
      <c r="K267" s="180"/>
      <c r="L267" s="35"/>
      <c r="M267" s="181" t="s">
        <v>1</v>
      </c>
      <c r="N267" s="182" t="s">
        <v>40</v>
      </c>
      <c r="O267" s="78"/>
      <c r="P267" s="183">
        <f>O267*H267</f>
        <v>0</v>
      </c>
      <c r="Q267" s="183">
        <v>0</v>
      </c>
      <c r="R267" s="183">
        <f>Q267*H267</f>
        <v>0</v>
      </c>
      <c r="S267" s="183">
        <v>0</v>
      </c>
      <c r="T267" s="184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5" t="s">
        <v>169</v>
      </c>
      <c r="AT267" s="185" t="s">
        <v>133</v>
      </c>
      <c r="AU267" s="185" t="s">
        <v>138</v>
      </c>
      <c r="AY267" s="15" t="s">
        <v>129</v>
      </c>
      <c r="BE267" s="186">
        <f>IF(N267="základná",J267,0)</f>
        <v>0</v>
      </c>
      <c r="BF267" s="186">
        <f>IF(N267="znížená",J267,0)</f>
        <v>0</v>
      </c>
      <c r="BG267" s="186">
        <f>IF(N267="zákl. prenesená",J267,0)</f>
        <v>0</v>
      </c>
      <c r="BH267" s="186">
        <f>IF(N267="zníž. prenesená",J267,0)</f>
        <v>0</v>
      </c>
      <c r="BI267" s="186">
        <f>IF(N267="nulová",J267,0)</f>
        <v>0</v>
      </c>
      <c r="BJ267" s="15" t="s">
        <v>138</v>
      </c>
      <c r="BK267" s="186">
        <f>ROUND(I267*H267,2)</f>
        <v>0</v>
      </c>
      <c r="BL267" s="15" t="s">
        <v>169</v>
      </c>
      <c r="BM267" s="185" t="s">
        <v>567</v>
      </c>
    </row>
    <row r="268" s="2" customFormat="1" ht="33" customHeight="1">
      <c r="A268" s="34"/>
      <c r="B268" s="172"/>
      <c r="C268" s="173" t="s">
        <v>365</v>
      </c>
      <c r="D268" s="173" t="s">
        <v>133</v>
      </c>
      <c r="E268" s="174" t="s">
        <v>568</v>
      </c>
      <c r="F268" s="175" t="s">
        <v>569</v>
      </c>
      <c r="G268" s="176" t="s">
        <v>183</v>
      </c>
      <c r="H268" s="177">
        <v>8</v>
      </c>
      <c r="I268" s="178"/>
      <c r="J268" s="179">
        <f>ROUND(I268*H268,2)</f>
        <v>0</v>
      </c>
      <c r="K268" s="180"/>
      <c r="L268" s="35"/>
      <c r="M268" s="181" t="s">
        <v>1</v>
      </c>
      <c r="N268" s="182" t="s">
        <v>40</v>
      </c>
      <c r="O268" s="78"/>
      <c r="P268" s="183">
        <f>O268*H268</f>
        <v>0</v>
      </c>
      <c r="Q268" s="183">
        <v>5.8799999999999996E-06</v>
      </c>
      <c r="R268" s="183">
        <f>Q268*H268</f>
        <v>4.7039999999999997E-05</v>
      </c>
      <c r="S268" s="183">
        <v>0.00075000000000000002</v>
      </c>
      <c r="T268" s="184">
        <f>S268*H268</f>
        <v>0.0060000000000000001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85" t="s">
        <v>169</v>
      </c>
      <c r="AT268" s="185" t="s">
        <v>133</v>
      </c>
      <c r="AU268" s="185" t="s">
        <v>138</v>
      </c>
      <c r="AY268" s="15" t="s">
        <v>129</v>
      </c>
      <c r="BE268" s="186">
        <f>IF(N268="základná",J268,0)</f>
        <v>0</v>
      </c>
      <c r="BF268" s="186">
        <f>IF(N268="znížená",J268,0)</f>
        <v>0</v>
      </c>
      <c r="BG268" s="186">
        <f>IF(N268="zákl. prenesená",J268,0)</f>
        <v>0</v>
      </c>
      <c r="BH268" s="186">
        <f>IF(N268="zníž. prenesená",J268,0)</f>
        <v>0</v>
      </c>
      <c r="BI268" s="186">
        <f>IF(N268="nulová",J268,0)</f>
        <v>0</v>
      </c>
      <c r="BJ268" s="15" t="s">
        <v>138</v>
      </c>
      <c r="BK268" s="186">
        <f>ROUND(I268*H268,2)</f>
        <v>0</v>
      </c>
      <c r="BL268" s="15" t="s">
        <v>169</v>
      </c>
      <c r="BM268" s="185" t="s">
        <v>570</v>
      </c>
    </row>
    <row r="269" s="2" customFormat="1" ht="24.15" customHeight="1">
      <c r="A269" s="34"/>
      <c r="B269" s="172"/>
      <c r="C269" s="173" t="s">
        <v>571</v>
      </c>
      <c r="D269" s="173" t="s">
        <v>133</v>
      </c>
      <c r="E269" s="174" t="s">
        <v>572</v>
      </c>
      <c r="F269" s="175" t="s">
        <v>573</v>
      </c>
      <c r="G269" s="176" t="s">
        <v>136</v>
      </c>
      <c r="H269" s="177">
        <v>22.210000000000001</v>
      </c>
      <c r="I269" s="178"/>
      <c r="J269" s="179">
        <f>ROUND(I269*H269,2)</f>
        <v>0</v>
      </c>
      <c r="K269" s="180"/>
      <c r="L269" s="35"/>
      <c r="M269" s="181" t="s">
        <v>1</v>
      </c>
      <c r="N269" s="182" t="s">
        <v>40</v>
      </c>
      <c r="O269" s="78"/>
      <c r="P269" s="183">
        <f>O269*H269</f>
        <v>0</v>
      </c>
      <c r="Q269" s="183">
        <v>0</v>
      </c>
      <c r="R269" s="183">
        <f>Q269*H269</f>
        <v>0</v>
      </c>
      <c r="S269" s="183">
        <v>0</v>
      </c>
      <c r="T269" s="184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5" t="s">
        <v>169</v>
      </c>
      <c r="AT269" s="185" t="s">
        <v>133</v>
      </c>
      <c r="AU269" s="185" t="s">
        <v>138</v>
      </c>
      <c r="AY269" s="15" t="s">
        <v>129</v>
      </c>
      <c r="BE269" s="186">
        <f>IF(N269="základná",J269,0)</f>
        <v>0</v>
      </c>
      <c r="BF269" s="186">
        <f>IF(N269="znížená",J269,0)</f>
        <v>0</v>
      </c>
      <c r="BG269" s="186">
        <f>IF(N269="zákl. prenesená",J269,0)</f>
        <v>0</v>
      </c>
      <c r="BH269" s="186">
        <f>IF(N269="zníž. prenesená",J269,0)</f>
        <v>0</v>
      </c>
      <c r="BI269" s="186">
        <f>IF(N269="nulová",J269,0)</f>
        <v>0</v>
      </c>
      <c r="BJ269" s="15" t="s">
        <v>138</v>
      </c>
      <c r="BK269" s="186">
        <f>ROUND(I269*H269,2)</f>
        <v>0</v>
      </c>
      <c r="BL269" s="15" t="s">
        <v>169</v>
      </c>
      <c r="BM269" s="185" t="s">
        <v>574</v>
      </c>
    </row>
    <row r="270" s="2" customFormat="1" ht="24.15" customHeight="1">
      <c r="A270" s="34"/>
      <c r="B270" s="172"/>
      <c r="C270" s="173" t="s">
        <v>368</v>
      </c>
      <c r="D270" s="173" t="s">
        <v>133</v>
      </c>
      <c r="E270" s="174" t="s">
        <v>575</v>
      </c>
      <c r="F270" s="175" t="s">
        <v>576</v>
      </c>
      <c r="G270" s="176" t="s">
        <v>215</v>
      </c>
      <c r="H270" s="177">
        <v>0.033000000000000002</v>
      </c>
      <c r="I270" s="178"/>
      <c r="J270" s="179">
        <f>ROUND(I270*H270,2)</f>
        <v>0</v>
      </c>
      <c r="K270" s="180"/>
      <c r="L270" s="35"/>
      <c r="M270" s="181" t="s">
        <v>1</v>
      </c>
      <c r="N270" s="182" t="s">
        <v>40</v>
      </c>
      <c r="O270" s="78"/>
      <c r="P270" s="183">
        <f>O270*H270</f>
        <v>0</v>
      </c>
      <c r="Q270" s="183">
        <v>0</v>
      </c>
      <c r="R270" s="183">
        <f>Q270*H270</f>
        <v>0</v>
      </c>
      <c r="S270" s="183">
        <v>0</v>
      </c>
      <c r="T270" s="184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85" t="s">
        <v>169</v>
      </c>
      <c r="AT270" s="185" t="s">
        <v>133</v>
      </c>
      <c r="AU270" s="185" t="s">
        <v>138</v>
      </c>
      <c r="AY270" s="15" t="s">
        <v>129</v>
      </c>
      <c r="BE270" s="186">
        <f>IF(N270="základná",J270,0)</f>
        <v>0</v>
      </c>
      <c r="BF270" s="186">
        <f>IF(N270="znížená",J270,0)</f>
        <v>0</v>
      </c>
      <c r="BG270" s="186">
        <f>IF(N270="zákl. prenesená",J270,0)</f>
        <v>0</v>
      </c>
      <c r="BH270" s="186">
        <f>IF(N270="zníž. prenesená",J270,0)</f>
        <v>0</v>
      </c>
      <c r="BI270" s="186">
        <f>IF(N270="nulová",J270,0)</f>
        <v>0</v>
      </c>
      <c r="BJ270" s="15" t="s">
        <v>138</v>
      </c>
      <c r="BK270" s="186">
        <f>ROUND(I270*H270,2)</f>
        <v>0</v>
      </c>
      <c r="BL270" s="15" t="s">
        <v>169</v>
      </c>
      <c r="BM270" s="185" t="s">
        <v>577</v>
      </c>
    </row>
    <row r="271" s="2" customFormat="1" ht="24.15" customHeight="1">
      <c r="A271" s="34"/>
      <c r="B271" s="172"/>
      <c r="C271" s="173" t="s">
        <v>578</v>
      </c>
      <c r="D271" s="173" t="s">
        <v>133</v>
      </c>
      <c r="E271" s="174" t="s">
        <v>579</v>
      </c>
      <c r="F271" s="175" t="s">
        <v>580</v>
      </c>
      <c r="G271" s="176" t="s">
        <v>257</v>
      </c>
      <c r="H271" s="198"/>
      <c r="I271" s="178"/>
      <c r="J271" s="179">
        <f>ROUND(I271*H271,2)</f>
        <v>0</v>
      </c>
      <c r="K271" s="180"/>
      <c r="L271" s="35"/>
      <c r="M271" s="181" t="s">
        <v>1</v>
      </c>
      <c r="N271" s="182" t="s">
        <v>40</v>
      </c>
      <c r="O271" s="78"/>
      <c r="P271" s="183">
        <f>O271*H271</f>
        <v>0</v>
      </c>
      <c r="Q271" s="183">
        <v>0</v>
      </c>
      <c r="R271" s="183">
        <f>Q271*H271</f>
        <v>0</v>
      </c>
      <c r="S271" s="183">
        <v>0</v>
      </c>
      <c r="T271" s="184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85" t="s">
        <v>169</v>
      </c>
      <c r="AT271" s="185" t="s">
        <v>133</v>
      </c>
      <c r="AU271" s="185" t="s">
        <v>138</v>
      </c>
      <c r="AY271" s="15" t="s">
        <v>129</v>
      </c>
      <c r="BE271" s="186">
        <f>IF(N271="základná",J271,0)</f>
        <v>0</v>
      </c>
      <c r="BF271" s="186">
        <f>IF(N271="znížená",J271,0)</f>
        <v>0</v>
      </c>
      <c r="BG271" s="186">
        <f>IF(N271="zákl. prenesená",J271,0)</f>
        <v>0</v>
      </c>
      <c r="BH271" s="186">
        <f>IF(N271="zníž. prenesená",J271,0)</f>
        <v>0</v>
      </c>
      <c r="BI271" s="186">
        <f>IF(N271="nulová",J271,0)</f>
        <v>0</v>
      </c>
      <c r="BJ271" s="15" t="s">
        <v>138</v>
      </c>
      <c r="BK271" s="186">
        <f>ROUND(I271*H271,2)</f>
        <v>0</v>
      </c>
      <c r="BL271" s="15" t="s">
        <v>169</v>
      </c>
      <c r="BM271" s="185" t="s">
        <v>581</v>
      </c>
    </row>
    <row r="272" s="12" customFormat="1" ht="22.8" customHeight="1">
      <c r="A272" s="12"/>
      <c r="B272" s="159"/>
      <c r="C272" s="12"/>
      <c r="D272" s="160" t="s">
        <v>73</v>
      </c>
      <c r="E272" s="170" t="s">
        <v>582</v>
      </c>
      <c r="F272" s="170" t="s">
        <v>583</v>
      </c>
      <c r="G272" s="12"/>
      <c r="H272" s="12"/>
      <c r="I272" s="162"/>
      <c r="J272" s="171">
        <f>BK272</f>
        <v>0</v>
      </c>
      <c r="K272" s="12"/>
      <c r="L272" s="159"/>
      <c r="M272" s="164"/>
      <c r="N272" s="165"/>
      <c r="O272" s="165"/>
      <c r="P272" s="166">
        <f>SUM(P273:P276)</f>
        <v>0</v>
      </c>
      <c r="Q272" s="165"/>
      <c r="R272" s="166">
        <f>SUM(R273:R276)</f>
        <v>1.037331015248</v>
      </c>
      <c r="S272" s="165"/>
      <c r="T272" s="167">
        <f>SUM(T273:T276)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160" t="s">
        <v>138</v>
      </c>
      <c r="AT272" s="168" t="s">
        <v>73</v>
      </c>
      <c r="AU272" s="168" t="s">
        <v>82</v>
      </c>
      <c r="AY272" s="160" t="s">
        <v>129</v>
      </c>
      <c r="BK272" s="169">
        <f>SUM(BK273:BK276)</f>
        <v>0</v>
      </c>
    </row>
    <row r="273" s="2" customFormat="1" ht="37.8" customHeight="1">
      <c r="A273" s="34"/>
      <c r="B273" s="172"/>
      <c r="C273" s="173" t="s">
        <v>372</v>
      </c>
      <c r="D273" s="173" t="s">
        <v>133</v>
      </c>
      <c r="E273" s="174" t="s">
        <v>584</v>
      </c>
      <c r="F273" s="175" t="s">
        <v>585</v>
      </c>
      <c r="G273" s="176" t="s">
        <v>136</v>
      </c>
      <c r="H273" s="177">
        <v>30.800000000000001</v>
      </c>
      <c r="I273" s="178"/>
      <c r="J273" s="179">
        <f>ROUND(I273*H273,2)</f>
        <v>0</v>
      </c>
      <c r="K273" s="180"/>
      <c r="L273" s="35"/>
      <c r="M273" s="181" t="s">
        <v>1</v>
      </c>
      <c r="N273" s="182" t="s">
        <v>40</v>
      </c>
      <c r="O273" s="78"/>
      <c r="P273" s="183">
        <f>O273*H273</f>
        <v>0</v>
      </c>
      <c r="Q273" s="183">
        <v>0.02176196</v>
      </c>
      <c r="R273" s="183">
        <f>Q273*H273</f>
        <v>0.670268368</v>
      </c>
      <c r="S273" s="183">
        <v>0</v>
      </c>
      <c r="T273" s="184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5" t="s">
        <v>169</v>
      </c>
      <c r="AT273" s="185" t="s">
        <v>133</v>
      </c>
      <c r="AU273" s="185" t="s">
        <v>138</v>
      </c>
      <c r="AY273" s="15" t="s">
        <v>129</v>
      </c>
      <c r="BE273" s="186">
        <f>IF(N273="základná",J273,0)</f>
        <v>0</v>
      </c>
      <c r="BF273" s="186">
        <f>IF(N273="znížená",J273,0)</f>
        <v>0</v>
      </c>
      <c r="BG273" s="186">
        <f>IF(N273="zákl. prenesená",J273,0)</f>
        <v>0</v>
      </c>
      <c r="BH273" s="186">
        <f>IF(N273="zníž. prenesená",J273,0)</f>
        <v>0</v>
      </c>
      <c r="BI273" s="186">
        <f>IF(N273="nulová",J273,0)</f>
        <v>0</v>
      </c>
      <c r="BJ273" s="15" t="s">
        <v>138</v>
      </c>
      <c r="BK273" s="186">
        <f>ROUND(I273*H273,2)</f>
        <v>0</v>
      </c>
      <c r="BL273" s="15" t="s">
        <v>169</v>
      </c>
      <c r="BM273" s="185" t="s">
        <v>586</v>
      </c>
    </row>
    <row r="274" s="2" customFormat="1" ht="33" customHeight="1">
      <c r="A274" s="34"/>
      <c r="B274" s="172"/>
      <c r="C274" s="173" t="s">
        <v>587</v>
      </c>
      <c r="D274" s="173" t="s">
        <v>133</v>
      </c>
      <c r="E274" s="174" t="s">
        <v>588</v>
      </c>
      <c r="F274" s="175" t="s">
        <v>589</v>
      </c>
      <c r="G274" s="176" t="s">
        <v>136</v>
      </c>
      <c r="H274" s="177">
        <v>30.800000000000001</v>
      </c>
      <c r="I274" s="178"/>
      <c r="J274" s="179">
        <f>ROUND(I274*H274,2)</f>
        <v>0</v>
      </c>
      <c r="K274" s="180"/>
      <c r="L274" s="35"/>
      <c r="M274" s="181" t="s">
        <v>1</v>
      </c>
      <c r="N274" s="182" t="s">
        <v>40</v>
      </c>
      <c r="O274" s="78"/>
      <c r="P274" s="183">
        <f>O274*H274</f>
        <v>0</v>
      </c>
      <c r="Q274" s="183">
        <v>0.0118456</v>
      </c>
      <c r="R274" s="183">
        <f>Q274*H274</f>
        <v>0.36484447999999997</v>
      </c>
      <c r="S274" s="183">
        <v>0</v>
      </c>
      <c r="T274" s="184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85" t="s">
        <v>169</v>
      </c>
      <c r="AT274" s="185" t="s">
        <v>133</v>
      </c>
      <c r="AU274" s="185" t="s">
        <v>138</v>
      </c>
      <c r="AY274" s="15" t="s">
        <v>129</v>
      </c>
      <c r="BE274" s="186">
        <f>IF(N274="základná",J274,0)</f>
        <v>0</v>
      </c>
      <c r="BF274" s="186">
        <f>IF(N274="znížená",J274,0)</f>
        <v>0</v>
      </c>
      <c r="BG274" s="186">
        <f>IF(N274="zákl. prenesená",J274,0)</f>
        <v>0</v>
      </c>
      <c r="BH274" s="186">
        <f>IF(N274="zníž. prenesená",J274,0)</f>
        <v>0</v>
      </c>
      <c r="BI274" s="186">
        <f>IF(N274="nulová",J274,0)</f>
        <v>0</v>
      </c>
      <c r="BJ274" s="15" t="s">
        <v>138</v>
      </c>
      <c r="BK274" s="186">
        <f>ROUND(I274*H274,2)</f>
        <v>0</v>
      </c>
      <c r="BL274" s="15" t="s">
        <v>169</v>
      </c>
      <c r="BM274" s="185" t="s">
        <v>590</v>
      </c>
    </row>
    <row r="275" s="2" customFormat="1" ht="33" customHeight="1">
      <c r="A275" s="34"/>
      <c r="B275" s="172"/>
      <c r="C275" s="173" t="s">
        <v>375</v>
      </c>
      <c r="D275" s="173" t="s">
        <v>133</v>
      </c>
      <c r="E275" s="174" t="s">
        <v>591</v>
      </c>
      <c r="F275" s="175" t="s">
        <v>592</v>
      </c>
      <c r="G275" s="176" t="s">
        <v>192</v>
      </c>
      <c r="H275" s="177">
        <v>44.32</v>
      </c>
      <c r="I275" s="178"/>
      <c r="J275" s="179">
        <f>ROUND(I275*H275,2)</f>
        <v>0</v>
      </c>
      <c r="K275" s="180"/>
      <c r="L275" s="35"/>
      <c r="M275" s="181" t="s">
        <v>1</v>
      </c>
      <c r="N275" s="182" t="s">
        <v>40</v>
      </c>
      <c r="O275" s="78"/>
      <c r="P275" s="183">
        <f>O275*H275</f>
        <v>0</v>
      </c>
      <c r="Q275" s="183">
        <v>5.0048900000000001E-05</v>
      </c>
      <c r="R275" s="183">
        <f>Q275*H275</f>
        <v>0.0022181672479999999</v>
      </c>
      <c r="S275" s="183">
        <v>0</v>
      </c>
      <c r="T275" s="184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85" t="s">
        <v>169</v>
      </c>
      <c r="AT275" s="185" t="s">
        <v>133</v>
      </c>
      <c r="AU275" s="185" t="s">
        <v>138</v>
      </c>
      <c r="AY275" s="15" t="s">
        <v>129</v>
      </c>
      <c r="BE275" s="186">
        <f>IF(N275="základná",J275,0)</f>
        <v>0</v>
      </c>
      <c r="BF275" s="186">
        <f>IF(N275="znížená",J275,0)</f>
        <v>0</v>
      </c>
      <c r="BG275" s="186">
        <f>IF(N275="zákl. prenesená",J275,0)</f>
        <v>0</v>
      </c>
      <c r="BH275" s="186">
        <f>IF(N275="zníž. prenesená",J275,0)</f>
        <v>0</v>
      </c>
      <c r="BI275" s="186">
        <f>IF(N275="nulová",J275,0)</f>
        <v>0</v>
      </c>
      <c r="BJ275" s="15" t="s">
        <v>138</v>
      </c>
      <c r="BK275" s="186">
        <f>ROUND(I275*H275,2)</f>
        <v>0</v>
      </c>
      <c r="BL275" s="15" t="s">
        <v>169</v>
      </c>
      <c r="BM275" s="185" t="s">
        <v>593</v>
      </c>
    </row>
    <row r="276" s="2" customFormat="1" ht="24.15" customHeight="1">
      <c r="A276" s="34"/>
      <c r="B276" s="172"/>
      <c r="C276" s="173" t="s">
        <v>594</v>
      </c>
      <c r="D276" s="173" t="s">
        <v>133</v>
      </c>
      <c r="E276" s="174" t="s">
        <v>595</v>
      </c>
      <c r="F276" s="175" t="s">
        <v>596</v>
      </c>
      <c r="G276" s="176" t="s">
        <v>257</v>
      </c>
      <c r="H276" s="198"/>
      <c r="I276" s="178"/>
      <c r="J276" s="179">
        <f>ROUND(I276*H276,2)</f>
        <v>0</v>
      </c>
      <c r="K276" s="180"/>
      <c r="L276" s="35"/>
      <c r="M276" s="181" t="s">
        <v>1</v>
      </c>
      <c r="N276" s="182" t="s">
        <v>40</v>
      </c>
      <c r="O276" s="78"/>
      <c r="P276" s="183">
        <f>O276*H276</f>
        <v>0</v>
      </c>
      <c r="Q276" s="183">
        <v>0</v>
      </c>
      <c r="R276" s="183">
        <f>Q276*H276</f>
        <v>0</v>
      </c>
      <c r="S276" s="183">
        <v>0</v>
      </c>
      <c r="T276" s="184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85" t="s">
        <v>169</v>
      </c>
      <c r="AT276" s="185" t="s">
        <v>133</v>
      </c>
      <c r="AU276" s="185" t="s">
        <v>138</v>
      </c>
      <c r="AY276" s="15" t="s">
        <v>129</v>
      </c>
      <c r="BE276" s="186">
        <f>IF(N276="základná",J276,0)</f>
        <v>0</v>
      </c>
      <c r="BF276" s="186">
        <f>IF(N276="znížená",J276,0)</f>
        <v>0</v>
      </c>
      <c r="BG276" s="186">
        <f>IF(N276="zákl. prenesená",J276,0)</f>
        <v>0</v>
      </c>
      <c r="BH276" s="186">
        <f>IF(N276="zníž. prenesená",J276,0)</f>
        <v>0</v>
      </c>
      <c r="BI276" s="186">
        <f>IF(N276="nulová",J276,0)</f>
        <v>0</v>
      </c>
      <c r="BJ276" s="15" t="s">
        <v>138</v>
      </c>
      <c r="BK276" s="186">
        <f>ROUND(I276*H276,2)</f>
        <v>0</v>
      </c>
      <c r="BL276" s="15" t="s">
        <v>169</v>
      </c>
      <c r="BM276" s="185" t="s">
        <v>597</v>
      </c>
    </row>
    <row r="277" s="12" customFormat="1" ht="22.8" customHeight="1">
      <c r="A277" s="12"/>
      <c r="B277" s="159"/>
      <c r="C277" s="12"/>
      <c r="D277" s="160" t="s">
        <v>73</v>
      </c>
      <c r="E277" s="170" t="s">
        <v>598</v>
      </c>
      <c r="F277" s="170" t="s">
        <v>599</v>
      </c>
      <c r="G277" s="12"/>
      <c r="H277" s="12"/>
      <c r="I277" s="162"/>
      <c r="J277" s="171">
        <f>BK277</f>
        <v>0</v>
      </c>
      <c r="K277" s="12"/>
      <c r="L277" s="159"/>
      <c r="M277" s="164"/>
      <c r="N277" s="165"/>
      <c r="O277" s="165"/>
      <c r="P277" s="166">
        <f>SUM(P278:P281)</f>
        <v>0</v>
      </c>
      <c r="Q277" s="165"/>
      <c r="R277" s="166">
        <f>SUM(R278:R281)</f>
        <v>0</v>
      </c>
      <c r="S277" s="165"/>
      <c r="T277" s="167">
        <f>SUM(T278:T281)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60" t="s">
        <v>138</v>
      </c>
      <c r="AT277" s="168" t="s">
        <v>73</v>
      </c>
      <c r="AU277" s="168" t="s">
        <v>82</v>
      </c>
      <c r="AY277" s="160" t="s">
        <v>129</v>
      </c>
      <c r="BK277" s="169">
        <f>SUM(BK278:BK281)</f>
        <v>0</v>
      </c>
    </row>
    <row r="278" s="2" customFormat="1" ht="33" customHeight="1">
      <c r="A278" s="34"/>
      <c r="B278" s="172"/>
      <c r="C278" s="173" t="s">
        <v>600</v>
      </c>
      <c r="D278" s="173" t="s">
        <v>133</v>
      </c>
      <c r="E278" s="174" t="s">
        <v>601</v>
      </c>
      <c r="F278" s="175" t="s">
        <v>602</v>
      </c>
      <c r="G278" s="176" t="s">
        <v>183</v>
      </c>
      <c r="H278" s="177">
        <v>2</v>
      </c>
      <c r="I278" s="178"/>
      <c r="J278" s="179">
        <f>ROUND(I278*H278,2)</f>
        <v>0</v>
      </c>
      <c r="K278" s="180"/>
      <c r="L278" s="35"/>
      <c r="M278" s="181" t="s">
        <v>1</v>
      </c>
      <c r="N278" s="182" t="s">
        <v>40</v>
      </c>
      <c r="O278" s="78"/>
      <c r="P278" s="183">
        <f>O278*H278</f>
        <v>0</v>
      </c>
      <c r="Q278" s="183">
        <v>0</v>
      </c>
      <c r="R278" s="183">
        <f>Q278*H278</f>
        <v>0</v>
      </c>
      <c r="S278" s="183">
        <v>0</v>
      </c>
      <c r="T278" s="184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85" t="s">
        <v>169</v>
      </c>
      <c r="AT278" s="185" t="s">
        <v>133</v>
      </c>
      <c r="AU278" s="185" t="s">
        <v>138</v>
      </c>
      <c r="AY278" s="15" t="s">
        <v>129</v>
      </c>
      <c r="BE278" s="186">
        <f>IF(N278="základná",J278,0)</f>
        <v>0</v>
      </c>
      <c r="BF278" s="186">
        <f>IF(N278="znížená",J278,0)</f>
        <v>0</v>
      </c>
      <c r="BG278" s="186">
        <f>IF(N278="zákl. prenesená",J278,0)</f>
        <v>0</v>
      </c>
      <c r="BH278" s="186">
        <f>IF(N278="zníž. prenesená",J278,0)</f>
        <v>0</v>
      </c>
      <c r="BI278" s="186">
        <f>IF(N278="nulová",J278,0)</f>
        <v>0</v>
      </c>
      <c r="BJ278" s="15" t="s">
        <v>138</v>
      </c>
      <c r="BK278" s="186">
        <f>ROUND(I278*H278,2)</f>
        <v>0</v>
      </c>
      <c r="BL278" s="15" t="s">
        <v>169</v>
      </c>
      <c r="BM278" s="185" t="s">
        <v>603</v>
      </c>
    </row>
    <row r="279" s="2" customFormat="1" ht="44.25" customHeight="1">
      <c r="A279" s="34"/>
      <c r="B279" s="172"/>
      <c r="C279" s="173" t="s">
        <v>382</v>
      </c>
      <c r="D279" s="173" t="s">
        <v>133</v>
      </c>
      <c r="E279" s="174" t="s">
        <v>604</v>
      </c>
      <c r="F279" s="175" t="s">
        <v>605</v>
      </c>
      <c r="G279" s="176" t="s">
        <v>183</v>
      </c>
      <c r="H279" s="177">
        <v>2</v>
      </c>
      <c r="I279" s="178"/>
      <c r="J279" s="179">
        <f>ROUND(I279*H279,2)</f>
        <v>0</v>
      </c>
      <c r="K279" s="180"/>
      <c r="L279" s="35"/>
      <c r="M279" s="181" t="s">
        <v>1</v>
      </c>
      <c r="N279" s="182" t="s">
        <v>40</v>
      </c>
      <c r="O279" s="78"/>
      <c r="P279" s="183">
        <f>O279*H279</f>
        <v>0</v>
      </c>
      <c r="Q279" s="183">
        <v>0</v>
      </c>
      <c r="R279" s="183">
        <f>Q279*H279</f>
        <v>0</v>
      </c>
      <c r="S279" s="183">
        <v>0</v>
      </c>
      <c r="T279" s="184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85" t="s">
        <v>169</v>
      </c>
      <c r="AT279" s="185" t="s">
        <v>133</v>
      </c>
      <c r="AU279" s="185" t="s">
        <v>138</v>
      </c>
      <c r="AY279" s="15" t="s">
        <v>129</v>
      </c>
      <c r="BE279" s="186">
        <f>IF(N279="základná",J279,0)</f>
        <v>0</v>
      </c>
      <c r="BF279" s="186">
        <f>IF(N279="znížená",J279,0)</f>
        <v>0</v>
      </c>
      <c r="BG279" s="186">
        <f>IF(N279="zákl. prenesená",J279,0)</f>
        <v>0</v>
      </c>
      <c r="BH279" s="186">
        <f>IF(N279="zníž. prenesená",J279,0)</f>
        <v>0</v>
      </c>
      <c r="BI279" s="186">
        <f>IF(N279="nulová",J279,0)</f>
        <v>0</v>
      </c>
      <c r="BJ279" s="15" t="s">
        <v>138</v>
      </c>
      <c r="BK279" s="186">
        <f>ROUND(I279*H279,2)</f>
        <v>0</v>
      </c>
      <c r="BL279" s="15" t="s">
        <v>169</v>
      </c>
      <c r="BM279" s="185" t="s">
        <v>606</v>
      </c>
    </row>
    <row r="280" s="2" customFormat="1" ht="16.5" customHeight="1">
      <c r="A280" s="34"/>
      <c r="B280" s="172"/>
      <c r="C280" s="173" t="s">
        <v>607</v>
      </c>
      <c r="D280" s="173" t="s">
        <v>133</v>
      </c>
      <c r="E280" s="174" t="s">
        <v>608</v>
      </c>
      <c r="F280" s="175" t="s">
        <v>609</v>
      </c>
      <c r="G280" s="176" t="s">
        <v>136</v>
      </c>
      <c r="H280" s="177">
        <v>40</v>
      </c>
      <c r="I280" s="178"/>
      <c r="J280" s="179">
        <f>ROUND(I280*H280,2)</f>
        <v>0</v>
      </c>
      <c r="K280" s="180"/>
      <c r="L280" s="35"/>
      <c r="M280" s="181" t="s">
        <v>1</v>
      </c>
      <c r="N280" s="182" t="s">
        <v>40</v>
      </c>
      <c r="O280" s="78"/>
      <c r="P280" s="183">
        <f>O280*H280</f>
        <v>0</v>
      </c>
      <c r="Q280" s="183">
        <v>0</v>
      </c>
      <c r="R280" s="183">
        <f>Q280*H280</f>
        <v>0</v>
      </c>
      <c r="S280" s="183">
        <v>0</v>
      </c>
      <c r="T280" s="184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85" t="s">
        <v>169</v>
      </c>
      <c r="AT280" s="185" t="s">
        <v>133</v>
      </c>
      <c r="AU280" s="185" t="s">
        <v>138</v>
      </c>
      <c r="AY280" s="15" t="s">
        <v>129</v>
      </c>
      <c r="BE280" s="186">
        <f>IF(N280="základná",J280,0)</f>
        <v>0</v>
      </c>
      <c r="BF280" s="186">
        <f>IF(N280="znížená",J280,0)</f>
        <v>0</v>
      </c>
      <c r="BG280" s="186">
        <f>IF(N280="zákl. prenesená",J280,0)</f>
        <v>0</v>
      </c>
      <c r="BH280" s="186">
        <f>IF(N280="zníž. prenesená",J280,0)</f>
        <v>0</v>
      </c>
      <c r="BI280" s="186">
        <f>IF(N280="nulová",J280,0)</f>
        <v>0</v>
      </c>
      <c r="BJ280" s="15" t="s">
        <v>138</v>
      </c>
      <c r="BK280" s="186">
        <f>ROUND(I280*H280,2)</f>
        <v>0</v>
      </c>
      <c r="BL280" s="15" t="s">
        <v>169</v>
      </c>
      <c r="BM280" s="185" t="s">
        <v>610</v>
      </c>
    </row>
    <row r="281" s="2" customFormat="1" ht="24.15" customHeight="1">
      <c r="A281" s="34"/>
      <c r="B281" s="172"/>
      <c r="C281" s="173" t="s">
        <v>611</v>
      </c>
      <c r="D281" s="173" t="s">
        <v>133</v>
      </c>
      <c r="E281" s="174" t="s">
        <v>612</v>
      </c>
      <c r="F281" s="175" t="s">
        <v>613</v>
      </c>
      <c r="G281" s="176" t="s">
        <v>257</v>
      </c>
      <c r="H281" s="198"/>
      <c r="I281" s="178"/>
      <c r="J281" s="179">
        <f>ROUND(I281*H281,2)</f>
        <v>0</v>
      </c>
      <c r="K281" s="180"/>
      <c r="L281" s="35"/>
      <c r="M281" s="181" t="s">
        <v>1</v>
      </c>
      <c r="N281" s="182" t="s">
        <v>40</v>
      </c>
      <c r="O281" s="78"/>
      <c r="P281" s="183">
        <f>O281*H281</f>
        <v>0</v>
      </c>
      <c r="Q281" s="183">
        <v>0</v>
      </c>
      <c r="R281" s="183">
        <f>Q281*H281</f>
        <v>0</v>
      </c>
      <c r="S281" s="183">
        <v>0</v>
      </c>
      <c r="T281" s="184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5" t="s">
        <v>169</v>
      </c>
      <c r="AT281" s="185" t="s">
        <v>133</v>
      </c>
      <c r="AU281" s="185" t="s">
        <v>138</v>
      </c>
      <c r="AY281" s="15" t="s">
        <v>129</v>
      </c>
      <c r="BE281" s="186">
        <f>IF(N281="základná",J281,0)</f>
        <v>0</v>
      </c>
      <c r="BF281" s="186">
        <f>IF(N281="znížená",J281,0)</f>
        <v>0</v>
      </c>
      <c r="BG281" s="186">
        <f>IF(N281="zákl. prenesená",J281,0)</f>
        <v>0</v>
      </c>
      <c r="BH281" s="186">
        <f>IF(N281="zníž. prenesená",J281,0)</f>
        <v>0</v>
      </c>
      <c r="BI281" s="186">
        <f>IF(N281="nulová",J281,0)</f>
        <v>0</v>
      </c>
      <c r="BJ281" s="15" t="s">
        <v>138</v>
      </c>
      <c r="BK281" s="186">
        <f>ROUND(I281*H281,2)</f>
        <v>0</v>
      </c>
      <c r="BL281" s="15" t="s">
        <v>169</v>
      </c>
      <c r="BM281" s="185" t="s">
        <v>614</v>
      </c>
    </row>
    <row r="282" s="12" customFormat="1" ht="22.8" customHeight="1">
      <c r="A282" s="12"/>
      <c r="B282" s="159"/>
      <c r="C282" s="12"/>
      <c r="D282" s="160" t="s">
        <v>73</v>
      </c>
      <c r="E282" s="170" t="s">
        <v>615</v>
      </c>
      <c r="F282" s="170" t="s">
        <v>616</v>
      </c>
      <c r="G282" s="12"/>
      <c r="H282" s="12"/>
      <c r="I282" s="162"/>
      <c r="J282" s="171">
        <f>BK282</f>
        <v>0</v>
      </c>
      <c r="K282" s="12"/>
      <c r="L282" s="159"/>
      <c r="M282" s="164"/>
      <c r="N282" s="165"/>
      <c r="O282" s="165"/>
      <c r="P282" s="166">
        <f>P283</f>
        <v>0</v>
      </c>
      <c r="Q282" s="165"/>
      <c r="R282" s="166">
        <f>R283</f>
        <v>0.015884288</v>
      </c>
      <c r="S282" s="165"/>
      <c r="T282" s="167">
        <f>T283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160" t="s">
        <v>138</v>
      </c>
      <c r="AT282" s="168" t="s">
        <v>73</v>
      </c>
      <c r="AU282" s="168" t="s">
        <v>82</v>
      </c>
      <c r="AY282" s="160" t="s">
        <v>129</v>
      </c>
      <c r="BK282" s="169">
        <f>BK283</f>
        <v>0</v>
      </c>
    </row>
    <row r="283" s="2" customFormat="1" ht="21.75" customHeight="1">
      <c r="A283" s="34"/>
      <c r="B283" s="172"/>
      <c r="C283" s="173" t="s">
        <v>617</v>
      </c>
      <c r="D283" s="173" t="s">
        <v>133</v>
      </c>
      <c r="E283" s="174" t="s">
        <v>618</v>
      </c>
      <c r="F283" s="175" t="s">
        <v>619</v>
      </c>
      <c r="G283" s="176" t="s">
        <v>192</v>
      </c>
      <c r="H283" s="177">
        <v>44.32</v>
      </c>
      <c r="I283" s="178"/>
      <c r="J283" s="179">
        <f>ROUND(I283*H283,2)</f>
        <v>0</v>
      </c>
      <c r="K283" s="180"/>
      <c r="L283" s="35"/>
      <c r="M283" s="181" t="s">
        <v>1</v>
      </c>
      <c r="N283" s="182" t="s">
        <v>40</v>
      </c>
      <c r="O283" s="78"/>
      <c r="P283" s="183">
        <f>O283*H283</f>
        <v>0</v>
      </c>
      <c r="Q283" s="183">
        <v>0.00035839999999999998</v>
      </c>
      <c r="R283" s="183">
        <f>Q283*H283</f>
        <v>0.015884288</v>
      </c>
      <c r="S283" s="183">
        <v>0</v>
      </c>
      <c r="T283" s="184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85" t="s">
        <v>169</v>
      </c>
      <c r="AT283" s="185" t="s">
        <v>133</v>
      </c>
      <c r="AU283" s="185" t="s">
        <v>138</v>
      </c>
      <c r="AY283" s="15" t="s">
        <v>129</v>
      </c>
      <c r="BE283" s="186">
        <f>IF(N283="základná",J283,0)</f>
        <v>0</v>
      </c>
      <c r="BF283" s="186">
        <f>IF(N283="znížená",J283,0)</f>
        <v>0</v>
      </c>
      <c r="BG283" s="186">
        <f>IF(N283="zákl. prenesená",J283,0)</f>
        <v>0</v>
      </c>
      <c r="BH283" s="186">
        <f>IF(N283="zníž. prenesená",J283,0)</f>
        <v>0</v>
      </c>
      <c r="BI283" s="186">
        <f>IF(N283="nulová",J283,0)</f>
        <v>0</v>
      </c>
      <c r="BJ283" s="15" t="s">
        <v>138</v>
      </c>
      <c r="BK283" s="186">
        <f>ROUND(I283*H283,2)</f>
        <v>0</v>
      </c>
      <c r="BL283" s="15" t="s">
        <v>169</v>
      </c>
      <c r="BM283" s="185" t="s">
        <v>620</v>
      </c>
    </row>
    <row r="284" s="12" customFormat="1" ht="22.8" customHeight="1">
      <c r="A284" s="12"/>
      <c r="B284" s="159"/>
      <c r="C284" s="12"/>
      <c r="D284" s="160" t="s">
        <v>73</v>
      </c>
      <c r="E284" s="170" t="s">
        <v>621</v>
      </c>
      <c r="F284" s="170" t="s">
        <v>622</v>
      </c>
      <c r="G284" s="12"/>
      <c r="H284" s="12"/>
      <c r="I284" s="162"/>
      <c r="J284" s="171">
        <f>BK284</f>
        <v>0</v>
      </c>
      <c r="K284" s="12"/>
      <c r="L284" s="159"/>
      <c r="M284" s="164"/>
      <c r="N284" s="165"/>
      <c r="O284" s="165"/>
      <c r="P284" s="166">
        <f>SUM(P285:P287)</f>
        <v>0</v>
      </c>
      <c r="Q284" s="165"/>
      <c r="R284" s="166">
        <f>SUM(R285:R287)</f>
        <v>0.13632320000000001</v>
      </c>
      <c r="S284" s="165"/>
      <c r="T284" s="167">
        <f>SUM(T285:T287)</f>
        <v>0</v>
      </c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R284" s="160" t="s">
        <v>138</v>
      </c>
      <c r="AT284" s="168" t="s">
        <v>73</v>
      </c>
      <c r="AU284" s="168" t="s">
        <v>82</v>
      </c>
      <c r="AY284" s="160" t="s">
        <v>129</v>
      </c>
      <c r="BK284" s="169">
        <f>SUM(BK285:BK287)</f>
        <v>0</v>
      </c>
    </row>
    <row r="285" s="2" customFormat="1" ht="24.15" customHeight="1">
      <c r="A285" s="34"/>
      <c r="B285" s="172"/>
      <c r="C285" s="173" t="s">
        <v>623</v>
      </c>
      <c r="D285" s="173" t="s">
        <v>133</v>
      </c>
      <c r="E285" s="174" t="s">
        <v>624</v>
      </c>
      <c r="F285" s="175" t="s">
        <v>625</v>
      </c>
      <c r="G285" s="176" t="s">
        <v>136</v>
      </c>
      <c r="H285" s="177">
        <v>34.119999999999997</v>
      </c>
      <c r="I285" s="178"/>
      <c r="J285" s="179">
        <f>ROUND(I285*H285,2)</f>
        <v>0</v>
      </c>
      <c r="K285" s="180"/>
      <c r="L285" s="35"/>
      <c r="M285" s="181" t="s">
        <v>1</v>
      </c>
      <c r="N285" s="182" t="s">
        <v>40</v>
      </c>
      <c r="O285" s="78"/>
      <c r="P285" s="183">
        <f>O285*H285</f>
        <v>0</v>
      </c>
      <c r="Q285" s="183">
        <v>0.0038600000000000001</v>
      </c>
      <c r="R285" s="183">
        <f>Q285*H285</f>
        <v>0.13170319999999999</v>
      </c>
      <c r="S285" s="183">
        <v>0</v>
      </c>
      <c r="T285" s="184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85" t="s">
        <v>169</v>
      </c>
      <c r="AT285" s="185" t="s">
        <v>133</v>
      </c>
      <c r="AU285" s="185" t="s">
        <v>138</v>
      </c>
      <c r="AY285" s="15" t="s">
        <v>129</v>
      </c>
      <c r="BE285" s="186">
        <f>IF(N285="základná",J285,0)</f>
        <v>0</v>
      </c>
      <c r="BF285" s="186">
        <f>IF(N285="znížená",J285,0)</f>
        <v>0</v>
      </c>
      <c r="BG285" s="186">
        <f>IF(N285="zákl. prenesená",J285,0)</f>
        <v>0</v>
      </c>
      <c r="BH285" s="186">
        <f>IF(N285="zníž. prenesená",J285,0)</f>
        <v>0</v>
      </c>
      <c r="BI285" s="186">
        <f>IF(N285="nulová",J285,0)</f>
        <v>0</v>
      </c>
      <c r="BJ285" s="15" t="s">
        <v>138</v>
      </c>
      <c r="BK285" s="186">
        <f>ROUND(I285*H285,2)</f>
        <v>0</v>
      </c>
      <c r="BL285" s="15" t="s">
        <v>169</v>
      </c>
      <c r="BM285" s="185" t="s">
        <v>626</v>
      </c>
    </row>
    <row r="286" s="2" customFormat="1" ht="24.15" customHeight="1">
      <c r="A286" s="34"/>
      <c r="B286" s="172"/>
      <c r="C286" s="173" t="s">
        <v>627</v>
      </c>
      <c r="D286" s="173" t="s">
        <v>133</v>
      </c>
      <c r="E286" s="174" t="s">
        <v>628</v>
      </c>
      <c r="F286" s="175" t="s">
        <v>629</v>
      </c>
      <c r="G286" s="176" t="s">
        <v>159</v>
      </c>
      <c r="H286" s="177">
        <v>4.6200000000000001</v>
      </c>
      <c r="I286" s="178"/>
      <c r="J286" s="179">
        <f>ROUND(I286*H286,2)</f>
        <v>0</v>
      </c>
      <c r="K286" s="180"/>
      <c r="L286" s="35"/>
      <c r="M286" s="181" t="s">
        <v>1</v>
      </c>
      <c r="N286" s="182" t="s">
        <v>40</v>
      </c>
      <c r="O286" s="78"/>
      <c r="P286" s="183">
        <f>O286*H286</f>
        <v>0</v>
      </c>
      <c r="Q286" s="183">
        <v>0.001</v>
      </c>
      <c r="R286" s="183">
        <f>Q286*H286</f>
        <v>0.00462</v>
      </c>
      <c r="S286" s="183">
        <v>0</v>
      </c>
      <c r="T286" s="184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5" t="s">
        <v>169</v>
      </c>
      <c r="AT286" s="185" t="s">
        <v>133</v>
      </c>
      <c r="AU286" s="185" t="s">
        <v>138</v>
      </c>
      <c r="AY286" s="15" t="s">
        <v>129</v>
      </c>
      <c r="BE286" s="186">
        <f>IF(N286="základná",J286,0)</f>
        <v>0</v>
      </c>
      <c r="BF286" s="186">
        <f>IF(N286="znížená",J286,0)</f>
        <v>0</v>
      </c>
      <c r="BG286" s="186">
        <f>IF(N286="zákl. prenesená",J286,0)</f>
        <v>0</v>
      </c>
      <c r="BH286" s="186">
        <f>IF(N286="zníž. prenesená",J286,0)</f>
        <v>0</v>
      </c>
      <c r="BI286" s="186">
        <f>IF(N286="nulová",J286,0)</f>
        <v>0</v>
      </c>
      <c r="BJ286" s="15" t="s">
        <v>138</v>
      </c>
      <c r="BK286" s="186">
        <f>ROUND(I286*H286,2)</f>
        <v>0</v>
      </c>
      <c r="BL286" s="15" t="s">
        <v>169</v>
      </c>
      <c r="BM286" s="185" t="s">
        <v>630</v>
      </c>
    </row>
    <row r="287" s="2" customFormat="1" ht="24.15" customHeight="1">
      <c r="A287" s="34"/>
      <c r="B287" s="172"/>
      <c r="C287" s="173" t="s">
        <v>391</v>
      </c>
      <c r="D287" s="173" t="s">
        <v>133</v>
      </c>
      <c r="E287" s="174" t="s">
        <v>631</v>
      </c>
      <c r="F287" s="175" t="s">
        <v>632</v>
      </c>
      <c r="G287" s="176" t="s">
        <v>257</v>
      </c>
      <c r="H287" s="198"/>
      <c r="I287" s="178"/>
      <c r="J287" s="179">
        <f>ROUND(I287*H287,2)</f>
        <v>0</v>
      </c>
      <c r="K287" s="180"/>
      <c r="L287" s="35"/>
      <c r="M287" s="181" t="s">
        <v>1</v>
      </c>
      <c r="N287" s="182" t="s">
        <v>40</v>
      </c>
      <c r="O287" s="78"/>
      <c r="P287" s="183">
        <f>O287*H287</f>
        <v>0</v>
      </c>
      <c r="Q287" s="183">
        <v>0</v>
      </c>
      <c r="R287" s="183">
        <f>Q287*H287</f>
        <v>0</v>
      </c>
      <c r="S287" s="183">
        <v>0</v>
      </c>
      <c r="T287" s="184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5" t="s">
        <v>169</v>
      </c>
      <c r="AT287" s="185" t="s">
        <v>133</v>
      </c>
      <c r="AU287" s="185" t="s">
        <v>138</v>
      </c>
      <c r="AY287" s="15" t="s">
        <v>129</v>
      </c>
      <c r="BE287" s="186">
        <f>IF(N287="základná",J287,0)</f>
        <v>0</v>
      </c>
      <c r="BF287" s="186">
        <f>IF(N287="znížená",J287,0)</f>
        <v>0</v>
      </c>
      <c r="BG287" s="186">
        <f>IF(N287="zákl. prenesená",J287,0)</f>
        <v>0</v>
      </c>
      <c r="BH287" s="186">
        <f>IF(N287="zníž. prenesená",J287,0)</f>
        <v>0</v>
      </c>
      <c r="BI287" s="186">
        <f>IF(N287="nulová",J287,0)</f>
        <v>0</v>
      </c>
      <c r="BJ287" s="15" t="s">
        <v>138</v>
      </c>
      <c r="BK287" s="186">
        <f>ROUND(I287*H287,2)</f>
        <v>0</v>
      </c>
      <c r="BL287" s="15" t="s">
        <v>169</v>
      </c>
      <c r="BM287" s="185" t="s">
        <v>633</v>
      </c>
    </row>
    <row r="288" s="12" customFormat="1" ht="22.8" customHeight="1">
      <c r="A288" s="12"/>
      <c r="B288" s="159"/>
      <c r="C288" s="12"/>
      <c r="D288" s="160" t="s">
        <v>73</v>
      </c>
      <c r="E288" s="170" t="s">
        <v>634</v>
      </c>
      <c r="F288" s="170" t="s">
        <v>635</v>
      </c>
      <c r="G288" s="12"/>
      <c r="H288" s="12"/>
      <c r="I288" s="162"/>
      <c r="J288" s="171">
        <f>BK288</f>
        <v>0</v>
      </c>
      <c r="K288" s="12"/>
      <c r="L288" s="159"/>
      <c r="M288" s="164"/>
      <c r="N288" s="165"/>
      <c r="O288" s="165"/>
      <c r="P288" s="166">
        <f>SUM(P289:P297)</f>
        <v>0</v>
      </c>
      <c r="Q288" s="165"/>
      <c r="R288" s="166">
        <f>SUM(R289:R297)</f>
        <v>0.63087345000000017</v>
      </c>
      <c r="S288" s="165"/>
      <c r="T288" s="167">
        <f>SUM(T289:T297)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160" t="s">
        <v>138</v>
      </c>
      <c r="AT288" s="168" t="s">
        <v>73</v>
      </c>
      <c r="AU288" s="168" t="s">
        <v>82</v>
      </c>
      <c r="AY288" s="160" t="s">
        <v>129</v>
      </c>
      <c r="BK288" s="169">
        <f>SUM(BK289:BK297)</f>
        <v>0</v>
      </c>
    </row>
    <row r="289" s="2" customFormat="1" ht="33" customHeight="1">
      <c r="A289" s="34"/>
      <c r="B289" s="172"/>
      <c r="C289" s="173" t="s">
        <v>636</v>
      </c>
      <c r="D289" s="173" t="s">
        <v>133</v>
      </c>
      <c r="E289" s="174" t="s">
        <v>637</v>
      </c>
      <c r="F289" s="175" t="s">
        <v>638</v>
      </c>
      <c r="G289" s="176" t="s">
        <v>136</v>
      </c>
      <c r="H289" s="177">
        <v>33.32</v>
      </c>
      <c r="I289" s="178"/>
      <c r="J289" s="179">
        <f>ROUND(I289*H289,2)</f>
        <v>0</v>
      </c>
      <c r="K289" s="180"/>
      <c r="L289" s="35"/>
      <c r="M289" s="181" t="s">
        <v>1</v>
      </c>
      <c r="N289" s="182" t="s">
        <v>40</v>
      </c>
      <c r="O289" s="78"/>
      <c r="P289" s="183">
        <f>O289*H289</f>
        <v>0</v>
      </c>
      <c r="Q289" s="183">
        <v>0.0028110000000000001</v>
      </c>
      <c r="R289" s="183">
        <f>Q289*H289</f>
        <v>0.093662519999999999</v>
      </c>
      <c r="S289" s="183">
        <v>0</v>
      </c>
      <c r="T289" s="184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5" t="s">
        <v>169</v>
      </c>
      <c r="AT289" s="185" t="s">
        <v>133</v>
      </c>
      <c r="AU289" s="185" t="s">
        <v>138</v>
      </c>
      <c r="AY289" s="15" t="s">
        <v>129</v>
      </c>
      <c r="BE289" s="186">
        <f>IF(N289="základná",J289,0)</f>
        <v>0</v>
      </c>
      <c r="BF289" s="186">
        <f>IF(N289="znížená",J289,0)</f>
        <v>0</v>
      </c>
      <c r="BG289" s="186">
        <f>IF(N289="zákl. prenesená",J289,0)</f>
        <v>0</v>
      </c>
      <c r="BH289" s="186">
        <f>IF(N289="zníž. prenesená",J289,0)</f>
        <v>0</v>
      </c>
      <c r="BI289" s="186">
        <f>IF(N289="nulová",J289,0)</f>
        <v>0</v>
      </c>
      <c r="BJ289" s="15" t="s">
        <v>138</v>
      </c>
      <c r="BK289" s="186">
        <f>ROUND(I289*H289,2)</f>
        <v>0</v>
      </c>
      <c r="BL289" s="15" t="s">
        <v>169</v>
      </c>
      <c r="BM289" s="185" t="s">
        <v>639</v>
      </c>
    </row>
    <row r="290" s="2" customFormat="1" ht="21.75" customHeight="1">
      <c r="A290" s="34"/>
      <c r="B290" s="172"/>
      <c r="C290" s="187" t="s">
        <v>395</v>
      </c>
      <c r="D290" s="187" t="s">
        <v>156</v>
      </c>
      <c r="E290" s="188" t="s">
        <v>640</v>
      </c>
      <c r="F290" s="189" t="s">
        <v>641</v>
      </c>
      <c r="G290" s="190" t="s">
        <v>136</v>
      </c>
      <c r="H290" s="191">
        <v>39.176000000000002</v>
      </c>
      <c r="I290" s="192"/>
      <c r="J290" s="193">
        <f>ROUND(I290*H290,2)</f>
        <v>0</v>
      </c>
      <c r="K290" s="194"/>
      <c r="L290" s="195"/>
      <c r="M290" s="196" t="s">
        <v>1</v>
      </c>
      <c r="N290" s="197" t="s">
        <v>40</v>
      </c>
      <c r="O290" s="78"/>
      <c r="P290" s="183">
        <f>O290*H290</f>
        <v>0</v>
      </c>
      <c r="Q290" s="183">
        <v>0.012880000000000001</v>
      </c>
      <c r="R290" s="183">
        <f>Q290*H290</f>
        <v>0.50458688000000007</v>
      </c>
      <c r="S290" s="183">
        <v>0</v>
      </c>
      <c r="T290" s="184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5" t="s">
        <v>197</v>
      </c>
      <c r="AT290" s="185" t="s">
        <v>156</v>
      </c>
      <c r="AU290" s="185" t="s">
        <v>138</v>
      </c>
      <c r="AY290" s="15" t="s">
        <v>129</v>
      </c>
      <c r="BE290" s="186">
        <f>IF(N290="základná",J290,0)</f>
        <v>0</v>
      </c>
      <c r="BF290" s="186">
        <f>IF(N290="znížená",J290,0)</f>
        <v>0</v>
      </c>
      <c r="BG290" s="186">
        <f>IF(N290="zákl. prenesená",J290,0)</f>
        <v>0</v>
      </c>
      <c r="BH290" s="186">
        <f>IF(N290="zníž. prenesená",J290,0)</f>
        <v>0</v>
      </c>
      <c r="BI290" s="186">
        <f>IF(N290="nulová",J290,0)</f>
        <v>0</v>
      </c>
      <c r="BJ290" s="15" t="s">
        <v>138</v>
      </c>
      <c r="BK290" s="186">
        <f>ROUND(I290*H290,2)</f>
        <v>0</v>
      </c>
      <c r="BL290" s="15" t="s">
        <v>169</v>
      </c>
      <c r="BM290" s="185" t="s">
        <v>642</v>
      </c>
    </row>
    <row r="291" s="2" customFormat="1" ht="24.15" customHeight="1">
      <c r="A291" s="34"/>
      <c r="B291" s="172"/>
      <c r="C291" s="173" t="s">
        <v>643</v>
      </c>
      <c r="D291" s="173" t="s">
        <v>133</v>
      </c>
      <c r="E291" s="174" t="s">
        <v>644</v>
      </c>
      <c r="F291" s="175" t="s">
        <v>645</v>
      </c>
      <c r="G291" s="176" t="s">
        <v>192</v>
      </c>
      <c r="H291" s="177">
        <v>41.5</v>
      </c>
      <c r="I291" s="178"/>
      <c r="J291" s="179">
        <f>ROUND(I291*H291,2)</f>
        <v>0</v>
      </c>
      <c r="K291" s="180"/>
      <c r="L291" s="35"/>
      <c r="M291" s="181" t="s">
        <v>1</v>
      </c>
      <c r="N291" s="182" t="s">
        <v>40</v>
      </c>
      <c r="O291" s="78"/>
      <c r="P291" s="183">
        <f>O291*H291</f>
        <v>0</v>
      </c>
      <c r="Q291" s="183">
        <v>0.00050000000000000001</v>
      </c>
      <c r="R291" s="183">
        <f>Q291*H291</f>
        <v>0.020750000000000001</v>
      </c>
      <c r="S291" s="183">
        <v>0</v>
      </c>
      <c r="T291" s="184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5" t="s">
        <v>169</v>
      </c>
      <c r="AT291" s="185" t="s">
        <v>133</v>
      </c>
      <c r="AU291" s="185" t="s">
        <v>138</v>
      </c>
      <c r="AY291" s="15" t="s">
        <v>129</v>
      </c>
      <c r="BE291" s="186">
        <f>IF(N291="základná",J291,0)</f>
        <v>0</v>
      </c>
      <c r="BF291" s="186">
        <f>IF(N291="znížená",J291,0)</f>
        <v>0</v>
      </c>
      <c r="BG291" s="186">
        <f>IF(N291="zákl. prenesená",J291,0)</f>
        <v>0</v>
      </c>
      <c r="BH291" s="186">
        <f>IF(N291="zníž. prenesená",J291,0)</f>
        <v>0</v>
      </c>
      <c r="BI291" s="186">
        <f>IF(N291="nulová",J291,0)</f>
        <v>0</v>
      </c>
      <c r="BJ291" s="15" t="s">
        <v>138</v>
      </c>
      <c r="BK291" s="186">
        <f>ROUND(I291*H291,2)</f>
        <v>0</v>
      </c>
      <c r="BL291" s="15" t="s">
        <v>169</v>
      </c>
      <c r="BM291" s="185" t="s">
        <v>646</v>
      </c>
    </row>
    <row r="292" s="2" customFormat="1" ht="24.15" customHeight="1">
      <c r="A292" s="34"/>
      <c r="B292" s="172"/>
      <c r="C292" s="187" t="s">
        <v>398</v>
      </c>
      <c r="D292" s="187" t="s">
        <v>156</v>
      </c>
      <c r="E292" s="188" t="s">
        <v>647</v>
      </c>
      <c r="F292" s="189" t="s">
        <v>648</v>
      </c>
      <c r="G292" s="190" t="s">
        <v>192</v>
      </c>
      <c r="H292" s="191">
        <v>41.914999999999999</v>
      </c>
      <c r="I292" s="192"/>
      <c r="J292" s="193">
        <f>ROUND(I292*H292,2)</f>
        <v>0</v>
      </c>
      <c r="K292" s="194"/>
      <c r="L292" s="195"/>
      <c r="M292" s="196" t="s">
        <v>1</v>
      </c>
      <c r="N292" s="197" t="s">
        <v>40</v>
      </c>
      <c r="O292" s="78"/>
      <c r="P292" s="183">
        <f>O292*H292</f>
        <v>0</v>
      </c>
      <c r="Q292" s="183">
        <v>6.9999999999999994E-05</v>
      </c>
      <c r="R292" s="183">
        <f>Q292*H292</f>
        <v>0.0029340499999999997</v>
      </c>
      <c r="S292" s="183">
        <v>0</v>
      </c>
      <c r="T292" s="184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85" t="s">
        <v>197</v>
      </c>
      <c r="AT292" s="185" t="s">
        <v>156</v>
      </c>
      <c r="AU292" s="185" t="s">
        <v>138</v>
      </c>
      <c r="AY292" s="15" t="s">
        <v>129</v>
      </c>
      <c r="BE292" s="186">
        <f>IF(N292="základná",J292,0)</f>
        <v>0</v>
      </c>
      <c r="BF292" s="186">
        <f>IF(N292="znížená",J292,0)</f>
        <v>0</v>
      </c>
      <c r="BG292" s="186">
        <f>IF(N292="zákl. prenesená",J292,0)</f>
        <v>0</v>
      </c>
      <c r="BH292" s="186">
        <f>IF(N292="zníž. prenesená",J292,0)</f>
        <v>0</v>
      </c>
      <c r="BI292" s="186">
        <f>IF(N292="nulová",J292,0)</f>
        <v>0</v>
      </c>
      <c r="BJ292" s="15" t="s">
        <v>138</v>
      </c>
      <c r="BK292" s="186">
        <f>ROUND(I292*H292,2)</f>
        <v>0</v>
      </c>
      <c r="BL292" s="15" t="s">
        <v>169</v>
      </c>
      <c r="BM292" s="185" t="s">
        <v>649</v>
      </c>
    </row>
    <row r="293" s="2" customFormat="1" ht="24.15" customHeight="1">
      <c r="A293" s="34"/>
      <c r="B293" s="172"/>
      <c r="C293" s="173" t="s">
        <v>650</v>
      </c>
      <c r="D293" s="173" t="s">
        <v>133</v>
      </c>
      <c r="E293" s="174" t="s">
        <v>651</v>
      </c>
      <c r="F293" s="175" t="s">
        <v>652</v>
      </c>
      <c r="G293" s="176" t="s">
        <v>183</v>
      </c>
      <c r="H293" s="177">
        <v>8</v>
      </c>
      <c r="I293" s="178"/>
      <c r="J293" s="179">
        <f>ROUND(I293*H293,2)</f>
        <v>0</v>
      </c>
      <c r="K293" s="180"/>
      <c r="L293" s="35"/>
      <c r="M293" s="181" t="s">
        <v>1</v>
      </c>
      <c r="N293" s="182" t="s">
        <v>40</v>
      </c>
      <c r="O293" s="78"/>
      <c r="P293" s="183">
        <f>O293*H293</f>
        <v>0</v>
      </c>
      <c r="Q293" s="183">
        <v>0.00044999999999999999</v>
      </c>
      <c r="R293" s="183">
        <f>Q293*H293</f>
        <v>0.0035999999999999999</v>
      </c>
      <c r="S293" s="183">
        <v>0</v>
      </c>
      <c r="T293" s="184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85" t="s">
        <v>169</v>
      </c>
      <c r="AT293" s="185" t="s">
        <v>133</v>
      </c>
      <c r="AU293" s="185" t="s">
        <v>138</v>
      </c>
      <c r="AY293" s="15" t="s">
        <v>129</v>
      </c>
      <c r="BE293" s="186">
        <f>IF(N293="základná",J293,0)</f>
        <v>0</v>
      </c>
      <c r="BF293" s="186">
        <f>IF(N293="znížená",J293,0)</f>
        <v>0</v>
      </c>
      <c r="BG293" s="186">
        <f>IF(N293="zákl. prenesená",J293,0)</f>
        <v>0</v>
      </c>
      <c r="BH293" s="186">
        <f>IF(N293="zníž. prenesená",J293,0)</f>
        <v>0</v>
      </c>
      <c r="BI293" s="186">
        <f>IF(N293="nulová",J293,0)</f>
        <v>0</v>
      </c>
      <c r="BJ293" s="15" t="s">
        <v>138</v>
      </c>
      <c r="BK293" s="186">
        <f>ROUND(I293*H293,2)</f>
        <v>0</v>
      </c>
      <c r="BL293" s="15" t="s">
        <v>169</v>
      </c>
      <c r="BM293" s="185" t="s">
        <v>653</v>
      </c>
    </row>
    <row r="294" s="2" customFormat="1" ht="16.5" customHeight="1">
      <c r="A294" s="34"/>
      <c r="B294" s="172"/>
      <c r="C294" s="187" t="s">
        <v>402</v>
      </c>
      <c r="D294" s="187" t="s">
        <v>156</v>
      </c>
      <c r="E294" s="188" t="s">
        <v>654</v>
      </c>
      <c r="F294" s="189" t="s">
        <v>655</v>
      </c>
      <c r="G294" s="190" t="s">
        <v>183</v>
      </c>
      <c r="H294" s="191">
        <v>8</v>
      </c>
      <c r="I294" s="192"/>
      <c r="J294" s="193">
        <f>ROUND(I294*H294,2)</f>
        <v>0</v>
      </c>
      <c r="K294" s="194"/>
      <c r="L294" s="195"/>
      <c r="M294" s="196" t="s">
        <v>1</v>
      </c>
      <c r="N294" s="197" t="s">
        <v>40</v>
      </c>
      <c r="O294" s="78"/>
      <c r="P294" s="183">
        <f>O294*H294</f>
        <v>0</v>
      </c>
      <c r="Q294" s="183">
        <v>0.00035</v>
      </c>
      <c r="R294" s="183">
        <f>Q294*H294</f>
        <v>0.0028</v>
      </c>
      <c r="S294" s="183">
        <v>0</v>
      </c>
      <c r="T294" s="184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85" t="s">
        <v>197</v>
      </c>
      <c r="AT294" s="185" t="s">
        <v>156</v>
      </c>
      <c r="AU294" s="185" t="s">
        <v>138</v>
      </c>
      <c r="AY294" s="15" t="s">
        <v>129</v>
      </c>
      <c r="BE294" s="186">
        <f>IF(N294="základná",J294,0)</f>
        <v>0</v>
      </c>
      <c r="BF294" s="186">
        <f>IF(N294="znížená",J294,0)</f>
        <v>0</v>
      </c>
      <c r="BG294" s="186">
        <f>IF(N294="zákl. prenesená",J294,0)</f>
        <v>0</v>
      </c>
      <c r="BH294" s="186">
        <f>IF(N294="zníž. prenesená",J294,0)</f>
        <v>0</v>
      </c>
      <c r="BI294" s="186">
        <f>IF(N294="nulová",J294,0)</f>
        <v>0</v>
      </c>
      <c r="BJ294" s="15" t="s">
        <v>138</v>
      </c>
      <c r="BK294" s="186">
        <f>ROUND(I294*H294,2)</f>
        <v>0</v>
      </c>
      <c r="BL294" s="15" t="s">
        <v>169</v>
      </c>
      <c r="BM294" s="185" t="s">
        <v>656</v>
      </c>
    </row>
    <row r="295" s="2" customFormat="1" ht="21.75" customHeight="1">
      <c r="A295" s="34"/>
      <c r="B295" s="172"/>
      <c r="C295" s="173" t="s">
        <v>657</v>
      </c>
      <c r="D295" s="173" t="s">
        <v>133</v>
      </c>
      <c r="E295" s="174" t="s">
        <v>658</v>
      </c>
      <c r="F295" s="175" t="s">
        <v>659</v>
      </c>
      <c r="G295" s="176" t="s">
        <v>183</v>
      </c>
      <c r="H295" s="177">
        <v>2</v>
      </c>
      <c r="I295" s="178"/>
      <c r="J295" s="179">
        <f>ROUND(I295*H295,2)</f>
        <v>0</v>
      </c>
      <c r="K295" s="180"/>
      <c r="L295" s="35"/>
      <c r="M295" s="181" t="s">
        <v>1</v>
      </c>
      <c r="N295" s="182" t="s">
        <v>40</v>
      </c>
      <c r="O295" s="78"/>
      <c r="P295" s="183">
        <f>O295*H295</f>
        <v>0</v>
      </c>
      <c r="Q295" s="183">
        <v>0.00089999999999999998</v>
      </c>
      <c r="R295" s="183">
        <f>Q295*H295</f>
        <v>0.0018</v>
      </c>
      <c r="S295" s="183">
        <v>0</v>
      </c>
      <c r="T295" s="184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5" t="s">
        <v>169</v>
      </c>
      <c r="AT295" s="185" t="s">
        <v>133</v>
      </c>
      <c r="AU295" s="185" t="s">
        <v>138</v>
      </c>
      <c r="AY295" s="15" t="s">
        <v>129</v>
      </c>
      <c r="BE295" s="186">
        <f>IF(N295="základná",J295,0)</f>
        <v>0</v>
      </c>
      <c r="BF295" s="186">
        <f>IF(N295="znížená",J295,0)</f>
        <v>0</v>
      </c>
      <c r="BG295" s="186">
        <f>IF(N295="zákl. prenesená",J295,0)</f>
        <v>0</v>
      </c>
      <c r="BH295" s="186">
        <f>IF(N295="zníž. prenesená",J295,0)</f>
        <v>0</v>
      </c>
      <c r="BI295" s="186">
        <f>IF(N295="nulová",J295,0)</f>
        <v>0</v>
      </c>
      <c r="BJ295" s="15" t="s">
        <v>138</v>
      </c>
      <c r="BK295" s="186">
        <f>ROUND(I295*H295,2)</f>
        <v>0</v>
      </c>
      <c r="BL295" s="15" t="s">
        <v>169</v>
      </c>
      <c r="BM295" s="185" t="s">
        <v>660</v>
      </c>
    </row>
    <row r="296" s="2" customFormat="1" ht="21.75" customHeight="1">
      <c r="A296" s="34"/>
      <c r="B296" s="172"/>
      <c r="C296" s="187" t="s">
        <v>405</v>
      </c>
      <c r="D296" s="187" t="s">
        <v>156</v>
      </c>
      <c r="E296" s="188" t="s">
        <v>661</v>
      </c>
      <c r="F296" s="189" t="s">
        <v>662</v>
      </c>
      <c r="G296" s="190" t="s">
        <v>183</v>
      </c>
      <c r="H296" s="191">
        <v>2</v>
      </c>
      <c r="I296" s="192"/>
      <c r="J296" s="193">
        <f>ROUND(I296*H296,2)</f>
        <v>0</v>
      </c>
      <c r="K296" s="194"/>
      <c r="L296" s="195"/>
      <c r="M296" s="196" t="s">
        <v>1</v>
      </c>
      <c r="N296" s="197" t="s">
        <v>40</v>
      </c>
      <c r="O296" s="78"/>
      <c r="P296" s="183">
        <f>O296*H296</f>
        <v>0</v>
      </c>
      <c r="Q296" s="183">
        <v>0.00036999999999999999</v>
      </c>
      <c r="R296" s="183">
        <f>Q296*H296</f>
        <v>0.00073999999999999999</v>
      </c>
      <c r="S296" s="183">
        <v>0</v>
      </c>
      <c r="T296" s="184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85" t="s">
        <v>197</v>
      </c>
      <c r="AT296" s="185" t="s">
        <v>156</v>
      </c>
      <c r="AU296" s="185" t="s">
        <v>138</v>
      </c>
      <c r="AY296" s="15" t="s">
        <v>129</v>
      </c>
      <c r="BE296" s="186">
        <f>IF(N296="základná",J296,0)</f>
        <v>0</v>
      </c>
      <c r="BF296" s="186">
        <f>IF(N296="znížená",J296,0)</f>
        <v>0</v>
      </c>
      <c r="BG296" s="186">
        <f>IF(N296="zákl. prenesená",J296,0)</f>
        <v>0</v>
      </c>
      <c r="BH296" s="186">
        <f>IF(N296="zníž. prenesená",J296,0)</f>
        <v>0</v>
      </c>
      <c r="BI296" s="186">
        <f>IF(N296="nulová",J296,0)</f>
        <v>0</v>
      </c>
      <c r="BJ296" s="15" t="s">
        <v>138</v>
      </c>
      <c r="BK296" s="186">
        <f>ROUND(I296*H296,2)</f>
        <v>0</v>
      </c>
      <c r="BL296" s="15" t="s">
        <v>169</v>
      </c>
      <c r="BM296" s="185" t="s">
        <v>663</v>
      </c>
    </row>
    <row r="297" s="2" customFormat="1" ht="24.15" customHeight="1">
      <c r="A297" s="34"/>
      <c r="B297" s="172"/>
      <c r="C297" s="173" t="s">
        <v>664</v>
      </c>
      <c r="D297" s="173" t="s">
        <v>133</v>
      </c>
      <c r="E297" s="174" t="s">
        <v>665</v>
      </c>
      <c r="F297" s="175" t="s">
        <v>666</v>
      </c>
      <c r="G297" s="176" t="s">
        <v>257</v>
      </c>
      <c r="H297" s="198"/>
      <c r="I297" s="178"/>
      <c r="J297" s="179">
        <f>ROUND(I297*H297,2)</f>
        <v>0</v>
      </c>
      <c r="K297" s="180"/>
      <c r="L297" s="35"/>
      <c r="M297" s="181" t="s">
        <v>1</v>
      </c>
      <c r="N297" s="182" t="s">
        <v>40</v>
      </c>
      <c r="O297" s="78"/>
      <c r="P297" s="183">
        <f>O297*H297</f>
        <v>0</v>
      </c>
      <c r="Q297" s="183">
        <v>0</v>
      </c>
      <c r="R297" s="183">
        <f>Q297*H297</f>
        <v>0</v>
      </c>
      <c r="S297" s="183">
        <v>0</v>
      </c>
      <c r="T297" s="184">
        <f>S297*H297</f>
        <v>0</v>
      </c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R297" s="185" t="s">
        <v>169</v>
      </c>
      <c r="AT297" s="185" t="s">
        <v>133</v>
      </c>
      <c r="AU297" s="185" t="s">
        <v>138</v>
      </c>
      <c r="AY297" s="15" t="s">
        <v>129</v>
      </c>
      <c r="BE297" s="186">
        <f>IF(N297="základná",J297,0)</f>
        <v>0</v>
      </c>
      <c r="BF297" s="186">
        <f>IF(N297="znížená",J297,0)</f>
        <v>0</v>
      </c>
      <c r="BG297" s="186">
        <f>IF(N297="zákl. prenesená",J297,0)</f>
        <v>0</v>
      </c>
      <c r="BH297" s="186">
        <f>IF(N297="zníž. prenesená",J297,0)</f>
        <v>0</v>
      </c>
      <c r="BI297" s="186">
        <f>IF(N297="nulová",J297,0)</f>
        <v>0</v>
      </c>
      <c r="BJ297" s="15" t="s">
        <v>138</v>
      </c>
      <c r="BK297" s="186">
        <f>ROUND(I297*H297,2)</f>
        <v>0</v>
      </c>
      <c r="BL297" s="15" t="s">
        <v>169</v>
      </c>
      <c r="BM297" s="185" t="s">
        <v>667</v>
      </c>
    </row>
    <row r="298" s="12" customFormat="1" ht="22.8" customHeight="1">
      <c r="A298" s="12"/>
      <c r="B298" s="159"/>
      <c r="C298" s="12"/>
      <c r="D298" s="160" t="s">
        <v>73</v>
      </c>
      <c r="E298" s="170" t="s">
        <v>668</v>
      </c>
      <c r="F298" s="170" t="s">
        <v>669</v>
      </c>
      <c r="G298" s="12"/>
      <c r="H298" s="12"/>
      <c r="I298" s="162"/>
      <c r="J298" s="171">
        <f>BK298</f>
        <v>0</v>
      </c>
      <c r="K298" s="12"/>
      <c r="L298" s="159"/>
      <c r="M298" s="164"/>
      <c r="N298" s="165"/>
      <c r="O298" s="165"/>
      <c r="P298" s="166">
        <f>SUM(P299:P300)</f>
        <v>0</v>
      </c>
      <c r="Q298" s="165"/>
      <c r="R298" s="166">
        <f>SUM(R299:R300)</f>
        <v>0.0028668189600000002</v>
      </c>
      <c r="S298" s="165"/>
      <c r="T298" s="167">
        <f>SUM(T299:T300)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160" t="s">
        <v>138</v>
      </c>
      <c r="AT298" s="168" t="s">
        <v>73</v>
      </c>
      <c r="AU298" s="168" t="s">
        <v>82</v>
      </c>
      <c r="AY298" s="160" t="s">
        <v>129</v>
      </c>
      <c r="BK298" s="169">
        <f>SUM(BK299:BK300)</f>
        <v>0</v>
      </c>
    </row>
    <row r="299" s="2" customFormat="1" ht="24.15" customHeight="1">
      <c r="A299" s="34"/>
      <c r="B299" s="172"/>
      <c r="C299" s="173" t="s">
        <v>409</v>
      </c>
      <c r="D299" s="173" t="s">
        <v>133</v>
      </c>
      <c r="E299" s="174" t="s">
        <v>670</v>
      </c>
      <c r="F299" s="175" t="s">
        <v>671</v>
      </c>
      <c r="G299" s="176" t="s">
        <v>136</v>
      </c>
      <c r="H299" s="177">
        <v>17.039999999999999</v>
      </c>
      <c r="I299" s="178"/>
      <c r="J299" s="179">
        <f>ROUND(I299*H299,2)</f>
        <v>0</v>
      </c>
      <c r="K299" s="180"/>
      <c r="L299" s="35"/>
      <c r="M299" s="181" t="s">
        <v>1</v>
      </c>
      <c r="N299" s="182" t="s">
        <v>40</v>
      </c>
      <c r="O299" s="78"/>
      <c r="P299" s="183">
        <f>O299*H299</f>
        <v>0</v>
      </c>
      <c r="Q299" s="183">
        <v>0.00016184000000000001</v>
      </c>
      <c r="R299" s="183">
        <f>Q299*H299</f>
        <v>0.0027577536000000001</v>
      </c>
      <c r="S299" s="183">
        <v>0</v>
      </c>
      <c r="T299" s="184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85" t="s">
        <v>169</v>
      </c>
      <c r="AT299" s="185" t="s">
        <v>133</v>
      </c>
      <c r="AU299" s="185" t="s">
        <v>138</v>
      </c>
      <c r="AY299" s="15" t="s">
        <v>129</v>
      </c>
      <c r="BE299" s="186">
        <f>IF(N299="základná",J299,0)</f>
        <v>0</v>
      </c>
      <c r="BF299" s="186">
        <f>IF(N299="znížená",J299,0)</f>
        <v>0</v>
      </c>
      <c r="BG299" s="186">
        <f>IF(N299="zákl. prenesená",J299,0)</f>
        <v>0</v>
      </c>
      <c r="BH299" s="186">
        <f>IF(N299="zníž. prenesená",J299,0)</f>
        <v>0</v>
      </c>
      <c r="BI299" s="186">
        <f>IF(N299="nulová",J299,0)</f>
        <v>0</v>
      </c>
      <c r="BJ299" s="15" t="s">
        <v>138</v>
      </c>
      <c r="BK299" s="186">
        <f>ROUND(I299*H299,2)</f>
        <v>0</v>
      </c>
      <c r="BL299" s="15" t="s">
        <v>169</v>
      </c>
      <c r="BM299" s="185" t="s">
        <v>672</v>
      </c>
    </row>
    <row r="300" s="2" customFormat="1" ht="33" customHeight="1">
      <c r="A300" s="34"/>
      <c r="B300" s="172"/>
      <c r="C300" s="173" t="s">
        <v>673</v>
      </c>
      <c r="D300" s="173" t="s">
        <v>133</v>
      </c>
      <c r="E300" s="174" t="s">
        <v>674</v>
      </c>
      <c r="F300" s="175" t="s">
        <v>675</v>
      </c>
      <c r="G300" s="176" t="s">
        <v>192</v>
      </c>
      <c r="H300" s="177">
        <v>1.5720000000000001</v>
      </c>
      <c r="I300" s="178"/>
      <c r="J300" s="179">
        <f>ROUND(I300*H300,2)</f>
        <v>0</v>
      </c>
      <c r="K300" s="180"/>
      <c r="L300" s="35"/>
      <c r="M300" s="181" t="s">
        <v>1</v>
      </c>
      <c r="N300" s="182" t="s">
        <v>40</v>
      </c>
      <c r="O300" s="78"/>
      <c r="P300" s="183">
        <f>O300*H300</f>
        <v>0</v>
      </c>
      <c r="Q300" s="183">
        <v>6.9380000000000003E-05</v>
      </c>
      <c r="R300" s="183">
        <f>Q300*H300</f>
        <v>0.00010906536000000001</v>
      </c>
      <c r="S300" s="183">
        <v>0</v>
      </c>
      <c r="T300" s="184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85" t="s">
        <v>169</v>
      </c>
      <c r="AT300" s="185" t="s">
        <v>133</v>
      </c>
      <c r="AU300" s="185" t="s">
        <v>138</v>
      </c>
      <c r="AY300" s="15" t="s">
        <v>129</v>
      </c>
      <c r="BE300" s="186">
        <f>IF(N300="základná",J300,0)</f>
        <v>0</v>
      </c>
      <c r="BF300" s="186">
        <f>IF(N300="znížená",J300,0)</f>
        <v>0</v>
      </c>
      <c r="BG300" s="186">
        <f>IF(N300="zákl. prenesená",J300,0)</f>
        <v>0</v>
      </c>
      <c r="BH300" s="186">
        <f>IF(N300="zníž. prenesená",J300,0)</f>
        <v>0</v>
      </c>
      <c r="BI300" s="186">
        <f>IF(N300="nulová",J300,0)</f>
        <v>0</v>
      </c>
      <c r="BJ300" s="15" t="s">
        <v>138</v>
      </c>
      <c r="BK300" s="186">
        <f>ROUND(I300*H300,2)</f>
        <v>0</v>
      </c>
      <c r="BL300" s="15" t="s">
        <v>169</v>
      </c>
      <c r="BM300" s="185" t="s">
        <v>676</v>
      </c>
    </row>
    <row r="301" s="12" customFormat="1" ht="22.8" customHeight="1">
      <c r="A301" s="12"/>
      <c r="B301" s="159"/>
      <c r="C301" s="12"/>
      <c r="D301" s="160" t="s">
        <v>73</v>
      </c>
      <c r="E301" s="170" t="s">
        <v>677</v>
      </c>
      <c r="F301" s="170" t="s">
        <v>678</v>
      </c>
      <c r="G301" s="12"/>
      <c r="H301" s="12"/>
      <c r="I301" s="162"/>
      <c r="J301" s="171">
        <f>BK301</f>
        <v>0</v>
      </c>
      <c r="K301" s="12"/>
      <c r="L301" s="159"/>
      <c r="M301" s="164"/>
      <c r="N301" s="165"/>
      <c r="O301" s="165"/>
      <c r="P301" s="166">
        <f>SUM(P302:P305)</f>
        <v>0</v>
      </c>
      <c r="Q301" s="165"/>
      <c r="R301" s="166">
        <f>SUM(R302:R305)</f>
        <v>0.0128537819</v>
      </c>
      <c r="S301" s="165"/>
      <c r="T301" s="167">
        <f>SUM(T302:T305)</f>
        <v>0</v>
      </c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R301" s="160" t="s">
        <v>138</v>
      </c>
      <c r="AT301" s="168" t="s">
        <v>73</v>
      </c>
      <c r="AU301" s="168" t="s">
        <v>82</v>
      </c>
      <c r="AY301" s="160" t="s">
        <v>129</v>
      </c>
      <c r="BK301" s="169">
        <f>SUM(BK302:BK305)</f>
        <v>0</v>
      </c>
    </row>
    <row r="302" s="2" customFormat="1" ht="24.15" customHeight="1">
      <c r="A302" s="34"/>
      <c r="B302" s="172"/>
      <c r="C302" s="173" t="s">
        <v>412</v>
      </c>
      <c r="D302" s="173" t="s">
        <v>133</v>
      </c>
      <c r="E302" s="174" t="s">
        <v>679</v>
      </c>
      <c r="F302" s="175" t="s">
        <v>680</v>
      </c>
      <c r="G302" s="176" t="s">
        <v>136</v>
      </c>
      <c r="H302" s="177">
        <v>15.74</v>
      </c>
      <c r="I302" s="178"/>
      <c r="J302" s="179">
        <f>ROUND(I302*H302,2)</f>
        <v>0</v>
      </c>
      <c r="K302" s="180"/>
      <c r="L302" s="35"/>
      <c r="M302" s="181" t="s">
        <v>1</v>
      </c>
      <c r="N302" s="182" t="s">
        <v>40</v>
      </c>
      <c r="O302" s="78"/>
      <c r="P302" s="183">
        <f>O302*H302</f>
        <v>0</v>
      </c>
      <c r="Q302" s="183">
        <v>0.00012750000000000001</v>
      </c>
      <c r="R302" s="183">
        <f>Q302*H302</f>
        <v>0.0020068500000000001</v>
      </c>
      <c r="S302" s="183">
        <v>0</v>
      </c>
      <c r="T302" s="184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85" t="s">
        <v>169</v>
      </c>
      <c r="AT302" s="185" t="s">
        <v>133</v>
      </c>
      <c r="AU302" s="185" t="s">
        <v>138</v>
      </c>
      <c r="AY302" s="15" t="s">
        <v>129</v>
      </c>
      <c r="BE302" s="186">
        <f>IF(N302="základná",J302,0)</f>
        <v>0</v>
      </c>
      <c r="BF302" s="186">
        <f>IF(N302="znížená",J302,0)</f>
        <v>0</v>
      </c>
      <c r="BG302" s="186">
        <f>IF(N302="zákl. prenesená",J302,0)</f>
        <v>0</v>
      </c>
      <c r="BH302" s="186">
        <f>IF(N302="zníž. prenesená",J302,0)</f>
        <v>0</v>
      </c>
      <c r="BI302" s="186">
        <f>IF(N302="nulová",J302,0)</f>
        <v>0</v>
      </c>
      <c r="BJ302" s="15" t="s">
        <v>138</v>
      </c>
      <c r="BK302" s="186">
        <f>ROUND(I302*H302,2)</f>
        <v>0</v>
      </c>
      <c r="BL302" s="15" t="s">
        <v>169</v>
      </c>
      <c r="BM302" s="185" t="s">
        <v>681</v>
      </c>
    </row>
    <row r="303" s="2" customFormat="1" ht="24.15" customHeight="1">
      <c r="A303" s="34"/>
      <c r="B303" s="172"/>
      <c r="C303" s="173" t="s">
        <v>682</v>
      </c>
      <c r="D303" s="173" t="s">
        <v>133</v>
      </c>
      <c r="E303" s="174" t="s">
        <v>683</v>
      </c>
      <c r="F303" s="175" t="s">
        <v>684</v>
      </c>
      <c r="G303" s="176" t="s">
        <v>136</v>
      </c>
      <c r="H303" s="177">
        <v>15.74</v>
      </c>
      <c r="I303" s="178"/>
      <c r="J303" s="179">
        <f>ROUND(I303*H303,2)</f>
        <v>0</v>
      </c>
      <c r="K303" s="180"/>
      <c r="L303" s="35"/>
      <c r="M303" s="181" t="s">
        <v>1</v>
      </c>
      <c r="N303" s="182" t="s">
        <v>40</v>
      </c>
      <c r="O303" s="78"/>
      <c r="P303" s="183">
        <f>O303*H303</f>
        <v>0</v>
      </c>
      <c r="Q303" s="183">
        <v>3.4800000000000001E-06</v>
      </c>
      <c r="R303" s="183">
        <f>Q303*H303</f>
        <v>5.4775200000000004E-05</v>
      </c>
      <c r="S303" s="183">
        <v>0</v>
      </c>
      <c r="T303" s="184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85" t="s">
        <v>169</v>
      </c>
      <c r="AT303" s="185" t="s">
        <v>133</v>
      </c>
      <c r="AU303" s="185" t="s">
        <v>138</v>
      </c>
      <c r="AY303" s="15" t="s">
        <v>129</v>
      </c>
      <c r="BE303" s="186">
        <f>IF(N303="základná",J303,0)</f>
        <v>0</v>
      </c>
      <c r="BF303" s="186">
        <f>IF(N303="znížená",J303,0)</f>
        <v>0</v>
      </c>
      <c r="BG303" s="186">
        <f>IF(N303="zákl. prenesená",J303,0)</f>
        <v>0</v>
      </c>
      <c r="BH303" s="186">
        <f>IF(N303="zníž. prenesená",J303,0)</f>
        <v>0</v>
      </c>
      <c r="BI303" s="186">
        <f>IF(N303="nulová",J303,0)</f>
        <v>0</v>
      </c>
      <c r="BJ303" s="15" t="s">
        <v>138</v>
      </c>
      <c r="BK303" s="186">
        <f>ROUND(I303*H303,2)</f>
        <v>0</v>
      </c>
      <c r="BL303" s="15" t="s">
        <v>169</v>
      </c>
      <c r="BM303" s="185" t="s">
        <v>685</v>
      </c>
    </row>
    <row r="304" s="2" customFormat="1" ht="24.15" customHeight="1">
      <c r="A304" s="34"/>
      <c r="B304" s="172"/>
      <c r="C304" s="173" t="s">
        <v>416</v>
      </c>
      <c r="D304" s="173" t="s">
        <v>133</v>
      </c>
      <c r="E304" s="174" t="s">
        <v>686</v>
      </c>
      <c r="F304" s="175" t="s">
        <v>687</v>
      </c>
      <c r="G304" s="176" t="s">
        <v>136</v>
      </c>
      <c r="H304" s="177">
        <v>34.509999999999998</v>
      </c>
      <c r="I304" s="178"/>
      <c r="J304" s="179">
        <f>ROUND(I304*H304,2)</f>
        <v>0</v>
      </c>
      <c r="K304" s="180"/>
      <c r="L304" s="35"/>
      <c r="M304" s="181" t="s">
        <v>1</v>
      </c>
      <c r="N304" s="182" t="s">
        <v>40</v>
      </c>
      <c r="O304" s="78"/>
      <c r="P304" s="183">
        <f>O304*H304</f>
        <v>0</v>
      </c>
      <c r="Q304" s="183">
        <v>3.2499999999999998E-06</v>
      </c>
      <c r="R304" s="183">
        <f>Q304*H304</f>
        <v>0.00011215749999999999</v>
      </c>
      <c r="S304" s="183">
        <v>0</v>
      </c>
      <c r="T304" s="184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85" t="s">
        <v>169</v>
      </c>
      <c r="AT304" s="185" t="s">
        <v>133</v>
      </c>
      <c r="AU304" s="185" t="s">
        <v>138</v>
      </c>
      <c r="AY304" s="15" t="s">
        <v>129</v>
      </c>
      <c r="BE304" s="186">
        <f>IF(N304="základná",J304,0)</f>
        <v>0</v>
      </c>
      <c r="BF304" s="186">
        <f>IF(N304="znížená",J304,0)</f>
        <v>0</v>
      </c>
      <c r="BG304" s="186">
        <f>IF(N304="zákl. prenesená",J304,0)</f>
        <v>0</v>
      </c>
      <c r="BH304" s="186">
        <f>IF(N304="zníž. prenesená",J304,0)</f>
        <v>0</v>
      </c>
      <c r="BI304" s="186">
        <f>IF(N304="nulová",J304,0)</f>
        <v>0</v>
      </c>
      <c r="BJ304" s="15" t="s">
        <v>138</v>
      </c>
      <c r="BK304" s="186">
        <f>ROUND(I304*H304,2)</f>
        <v>0</v>
      </c>
      <c r="BL304" s="15" t="s">
        <v>169</v>
      </c>
      <c r="BM304" s="185" t="s">
        <v>688</v>
      </c>
    </row>
    <row r="305" s="2" customFormat="1" ht="37.8" customHeight="1">
      <c r="A305" s="34"/>
      <c r="B305" s="172"/>
      <c r="C305" s="173" t="s">
        <v>689</v>
      </c>
      <c r="D305" s="173" t="s">
        <v>133</v>
      </c>
      <c r="E305" s="174" t="s">
        <v>690</v>
      </c>
      <c r="F305" s="175" t="s">
        <v>691</v>
      </c>
      <c r="G305" s="176" t="s">
        <v>136</v>
      </c>
      <c r="H305" s="177">
        <v>46.539999999999999</v>
      </c>
      <c r="I305" s="178"/>
      <c r="J305" s="179">
        <f>ROUND(I305*H305,2)</f>
        <v>0</v>
      </c>
      <c r="K305" s="180"/>
      <c r="L305" s="35"/>
      <c r="M305" s="181" t="s">
        <v>1</v>
      </c>
      <c r="N305" s="182" t="s">
        <v>40</v>
      </c>
      <c r="O305" s="78"/>
      <c r="P305" s="183">
        <f>O305*H305</f>
        <v>0</v>
      </c>
      <c r="Q305" s="183">
        <v>0.00022948000000000001</v>
      </c>
      <c r="R305" s="183">
        <f>Q305*H305</f>
        <v>0.0106799992</v>
      </c>
      <c r="S305" s="183">
        <v>0</v>
      </c>
      <c r="T305" s="184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85" t="s">
        <v>169</v>
      </c>
      <c r="AT305" s="185" t="s">
        <v>133</v>
      </c>
      <c r="AU305" s="185" t="s">
        <v>138</v>
      </c>
      <c r="AY305" s="15" t="s">
        <v>129</v>
      </c>
      <c r="BE305" s="186">
        <f>IF(N305="základná",J305,0)</f>
        <v>0</v>
      </c>
      <c r="BF305" s="186">
        <f>IF(N305="znížená",J305,0)</f>
        <v>0</v>
      </c>
      <c r="BG305" s="186">
        <f>IF(N305="zákl. prenesená",J305,0)</f>
        <v>0</v>
      </c>
      <c r="BH305" s="186">
        <f>IF(N305="zníž. prenesená",J305,0)</f>
        <v>0</v>
      </c>
      <c r="BI305" s="186">
        <f>IF(N305="nulová",J305,0)</f>
        <v>0</v>
      </c>
      <c r="BJ305" s="15" t="s">
        <v>138</v>
      </c>
      <c r="BK305" s="186">
        <f>ROUND(I305*H305,2)</f>
        <v>0</v>
      </c>
      <c r="BL305" s="15" t="s">
        <v>169</v>
      </c>
      <c r="BM305" s="185" t="s">
        <v>692</v>
      </c>
    </row>
    <row r="306" s="12" customFormat="1" ht="25.92" customHeight="1">
      <c r="A306" s="12"/>
      <c r="B306" s="159"/>
      <c r="C306" s="12"/>
      <c r="D306" s="160" t="s">
        <v>73</v>
      </c>
      <c r="E306" s="161" t="s">
        <v>156</v>
      </c>
      <c r="F306" s="161" t="s">
        <v>693</v>
      </c>
      <c r="G306" s="12"/>
      <c r="H306" s="12"/>
      <c r="I306" s="162"/>
      <c r="J306" s="163">
        <f>BK306</f>
        <v>0</v>
      </c>
      <c r="K306" s="12"/>
      <c r="L306" s="159"/>
      <c r="M306" s="164"/>
      <c r="N306" s="165"/>
      <c r="O306" s="165"/>
      <c r="P306" s="166">
        <f>P307</f>
        <v>0</v>
      </c>
      <c r="Q306" s="165"/>
      <c r="R306" s="166">
        <f>R307</f>
        <v>0.01184</v>
      </c>
      <c r="S306" s="165"/>
      <c r="T306" s="167">
        <f>T307</f>
        <v>0.0092320000000000006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160" t="s">
        <v>144</v>
      </c>
      <c r="AT306" s="168" t="s">
        <v>73</v>
      </c>
      <c r="AU306" s="168" t="s">
        <v>74</v>
      </c>
      <c r="AY306" s="160" t="s">
        <v>129</v>
      </c>
      <c r="BK306" s="169">
        <f>BK307</f>
        <v>0</v>
      </c>
    </row>
    <row r="307" s="12" customFormat="1" ht="22.8" customHeight="1">
      <c r="A307" s="12"/>
      <c r="B307" s="159"/>
      <c r="C307" s="12"/>
      <c r="D307" s="160" t="s">
        <v>73</v>
      </c>
      <c r="E307" s="170" t="s">
        <v>694</v>
      </c>
      <c r="F307" s="170" t="s">
        <v>695</v>
      </c>
      <c r="G307" s="12"/>
      <c r="H307" s="12"/>
      <c r="I307" s="162"/>
      <c r="J307" s="171">
        <f>BK307</f>
        <v>0</v>
      </c>
      <c r="K307" s="12"/>
      <c r="L307" s="159"/>
      <c r="M307" s="164"/>
      <c r="N307" s="165"/>
      <c r="O307" s="165"/>
      <c r="P307" s="166">
        <f>SUM(P308:P328)</f>
        <v>0</v>
      </c>
      <c r="Q307" s="165"/>
      <c r="R307" s="166">
        <f>SUM(R308:R328)</f>
        <v>0.01184</v>
      </c>
      <c r="S307" s="165"/>
      <c r="T307" s="167">
        <f>SUM(T308:T328)</f>
        <v>0.0092320000000000006</v>
      </c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R307" s="160" t="s">
        <v>144</v>
      </c>
      <c r="AT307" s="168" t="s">
        <v>73</v>
      </c>
      <c r="AU307" s="168" t="s">
        <v>82</v>
      </c>
      <c r="AY307" s="160" t="s">
        <v>129</v>
      </c>
      <c r="BK307" s="169">
        <f>SUM(BK308:BK328)</f>
        <v>0</v>
      </c>
    </row>
    <row r="308" s="2" customFormat="1" ht="21.75" customHeight="1">
      <c r="A308" s="34"/>
      <c r="B308" s="172"/>
      <c r="C308" s="173" t="s">
        <v>419</v>
      </c>
      <c r="D308" s="173" t="s">
        <v>133</v>
      </c>
      <c r="E308" s="174" t="s">
        <v>696</v>
      </c>
      <c r="F308" s="175" t="s">
        <v>697</v>
      </c>
      <c r="G308" s="176" t="s">
        <v>183</v>
      </c>
      <c r="H308" s="177">
        <v>4</v>
      </c>
      <c r="I308" s="178"/>
      <c r="J308" s="179">
        <f>ROUND(I308*H308,2)</f>
        <v>0</v>
      </c>
      <c r="K308" s="180"/>
      <c r="L308" s="35"/>
      <c r="M308" s="181" t="s">
        <v>1</v>
      </c>
      <c r="N308" s="182" t="s">
        <v>40</v>
      </c>
      <c r="O308" s="78"/>
      <c r="P308" s="183">
        <f>O308*H308</f>
        <v>0</v>
      </c>
      <c r="Q308" s="183">
        <v>0</v>
      </c>
      <c r="R308" s="183">
        <f>Q308*H308</f>
        <v>0</v>
      </c>
      <c r="S308" s="183">
        <v>0</v>
      </c>
      <c r="T308" s="184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85" t="s">
        <v>267</v>
      </c>
      <c r="AT308" s="185" t="s">
        <v>133</v>
      </c>
      <c r="AU308" s="185" t="s">
        <v>138</v>
      </c>
      <c r="AY308" s="15" t="s">
        <v>129</v>
      </c>
      <c r="BE308" s="186">
        <f>IF(N308="základná",J308,0)</f>
        <v>0</v>
      </c>
      <c r="BF308" s="186">
        <f>IF(N308="znížená",J308,0)</f>
        <v>0</v>
      </c>
      <c r="BG308" s="186">
        <f>IF(N308="zákl. prenesená",J308,0)</f>
        <v>0</v>
      </c>
      <c r="BH308" s="186">
        <f>IF(N308="zníž. prenesená",J308,0)</f>
        <v>0</v>
      </c>
      <c r="BI308" s="186">
        <f>IF(N308="nulová",J308,0)</f>
        <v>0</v>
      </c>
      <c r="BJ308" s="15" t="s">
        <v>138</v>
      </c>
      <c r="BK308" s="186">
        <f>ROUND(I308*H308,2)</f>
        <v>0</v>
      </c>
      <c r="BL308" s="15" t="s">
        <v>267</v>
      </c>
      <c r="BM308" s="185" t="s">
        <v>698</v>
      </c>
    </row>
    <row r="309" s="2" customFormat="1" ht="16.5" customHeight="1">
      <c r="A309" s="34"/>
      <c r="B309" s="172"/>
      <c r="C309" s="187" t="s">
        <v>699</v>
      </c>
      <c r="D309" s="187" t="s">
        <v>156</v>
      </c>
      <c r="E309" s="188" t="s">
        <v>700</v>
      </c>
      <c r="F309" s="189" t="s">
        <v>701</v>
      </c>
      <c r="G309" s="190" t="s">
        <v>183</v>
      </c>
      <c r="H309" s="191">
        <v>4</v>
      </c>
      <c r="I309" s="192"/>
      <c r="J309" s="193">
        <f>ROUND(I309*H309,2)</f>
        <v>0</v>
      </c>
      <c r="K309" s="194"/>
      <c r="L309" s="195"/>
      <c r="M309" s="196" t="s">
        <v>1</v>
      </c>
      <c r="N309" s="197" t="s">
        <v>40</v>
      </c>
      <c r="O309" s="78"/>
      <c r="P309" s="183">
        <f>O309*H309</f>
        <v>0</v>
      </c>
      <c r="Q309" s="183">
        <v>3.0000000000000001E-05</v>
      </c>
      <c r="R309" s="183">
        <f>Q309*H309</f>
        <v>0.00012</v>
      </c>
      <c r="S309" s="183">
        <v>0</v>
      </c>
      <c r="T309" s="184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85" t="s">
        <v>606</v>
      </c>
      <c r="AT309" s="185" t="s">
        <v>156</v>
      </c>
      <c r="AU309" s="185" t="s">
        <v>138</v>
      </c>
      <c r="AY309" s="15" t="s">
        <v>129</v>
      </c>
      <c r="BE309" s="186">
        <f>IF(N309="základná",J309,0)</f>
        <v>0</v>
      </c>
      <c r="BF309" s="186">
        <f>IF(N309="znížená",J309,0)</f>
        <v>0</v>
      </c>
      <c r="BG309" s="186">
        <f>IF(N309="zákl. prenesená",J309,0)</f>
        <v>0</v>
      </c>
      <c r="BH309" s="186">
        <f>IF(N309="zníž. prenesená",J309,0)</f>
        <v>0</v>
      </c>
      <c r="BI309" s="186">
        <f>IF(N309="nulová",J309,0)</f>
        <v>0</v>
      </c>
      <c r="BJ309" s="15" t="s">
        <v>138</v>
      </c>
      <c r="BK309" s="186">
        <f>ROUND(I309*H309,2)</f>
        <v>0</v>
      </c>
      <c r="BL309" s="15" t="s">
        <v>267</v>
      </c>
      <c r="BM309" s="185" t="s">
        <v>702</v>
      </c>
    </row>
    <row r="310" s="2" customFormat="1" ht="21.75" customHeight="1">
      <c r="A310" s="34"/>
      <c r="B310" s="172"/>
      <c r="C310" s="187" t="s">
        <v>423</v>
      </c>
      <c r="D310" s="187" t="s">
        <v>156</v>
      </c>
      <c r="E310" s="188" t="s">
        <v>703</v>
      </c>
      <c r="F310" s="189" t="s">
        <v>704</v>
      </c>
      <c r="G310" s="190" t="s">
        <v>183</v>
      </c>
      <c r="H310" s="191">
        <v>2</v>
      </c>
      <c r="I310" s="192"/>
      <c r="J310" s="193">
        <f>ROUND(I310*H310,2)</f>
        <v>0</v>
      </c>
      <c r="K310" s="194"/>
      <c r="L310" s="195"/>
      <c r="M310" s="196" t="s">
        <v>1</v>
      </c>
      <c r="N310" s="197" t="s">
        <v>40</v>
      </c>
      <c r="O310" s="78"/>
      <c r="P310" s="183">
        <f>O310*H310</f>
        <v>0</v>
      </c>
      <c r="Q310" s="183">
        <v>1.0000000000000001E-05</v>
      </c>
      <c r="R310" s="183">
        <f>Q310*H310</f>
        <v>2.0000000000000002E-05</v>
      </c>
      <c r="S310" s="183">
        <v>0</v>
      </c>
      <c r="T310" s="184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85" t="s">
        <v>606</v>
      </c>
      <c r="AT310" s="185" t="s">
        <v>156</v>
      </c>
      <c r="AU310" s="185" t="s">
        <v>138</v>
      </c>
      <c r="AY310" s="15" t="s">
        <v>129</v>
      </c>
      <c r="BE310" s="186">
        <f>IF(N310="základná",J310,0)</f>
        <v>0</v>
      </c>
      <c r="BF310" s="186">
        <f>IF(N310="znížená",J310,0)</f>
        <v>0</v>
      </c>
      <c r="BG310" s="186">
        <f>IF(N310="zákl. prenesená",J310,0)</f>
        <v>0</v>
      </c>
      <c r="BH310" s="186">
        <f>IF(N310="zníž. prenesená",J310,0)</f>
        <v>0</v>
      </c>
      <c r="BI310" s="186">
        <f>IF(N310="nulová",J310,0)</f>
        <v>0</v>
      </c>
      <c r="BJ310" s="15" t="s">
        <v>138</v>
      </c>
      <c r="BK310" s="186">
        <f>ROUND(I310*H310,2)</f>
        <v>0</v>
      </c>
      <c r="BL310" s="15" t="s">
        <v>267</v>
      </c>
      <c r="BM310" s="185" t="s">
        <v>705</v>
      </c>
    </row>
    <row r="311" s="2" customFormat="1" ht="24.15" customHeight="1">
      <c r="A311" s="34"/>
      <c r="B311" s="172"/>
      <c r="C311" s="173" t="s">
        <v>706</v>
      </c>
      <c r="D311" s="173" t="s">
        <v>133</v>
      </c>
      <c r="E311" s="174" t="s">
        <v>707</v>
      </c>
      <c r="F311" s="175" t="s">
        <v>708</v>
      </c>
      <c r="G311" s="176" t="s">
        <v>183</v>
      </c>
      <c r="H311" s="177">
        <v>2</v>
      </c>
      <c r="I311" s="178"/>
      <c r="J311" s="179">
        <f>ROUND(I311*H311,2)</f>
        <v>0</v>
      </c>
      <c r="K311" s="180"/>
      <c r="L311" s="35"/>
      <c r="M311" s="181" t="s">
        <v>1</v>
      </c>
      <c r="N311" s="182" t="s">
        <v>40</v>
      </c>
      <c r="O311" s="78"/>
      <c r="P311" s="183">
        <f>O311*H311</f>
        <v>0</v>
      </c>
      <c r="Q311" s="183">
        <v>0</v>
      </c>
      <c r="R311" s="183">
        <f>Q311*H311</f>
        <v>0</v>
      </c>
      <c r="S311" s="183">
        <v>0</v>
      </c>
      <c r="T311" s="184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85" t="s">
        <v>267</v>
      </c>
      <c r="AT311" s="185" t="s">
        <v>133</v>
      </c>
      <c r="AU311" s="185" t="s">
        <v>138</v>
      </c>
      <c r="AY311" s="15" t="s">
        <v>129</v>
      </c>
      <c r="BE311" s="186">
        <f>IF(N311="základná",J311,0)</f>
        <v>0</v>
      </c>
      <c r="BF311" s="186">
        <f>IF(N311="znížená",J311,0)</f>
        <v>0</v>
      </c>
      <c r="BG311" s="186">
        <f>IF(N311="zákl. prenesená",J311,0)</f>
        <v>0</v>
      </c>
      <c r="BH311" s="186">
        <f>IF(N311="zníž. prenesená",J311,0)</f>
        <v>0</v>
      </c>
      <c r="BI311" s="186">
        <f>IF(N311="nulová",J311,0)</f>
        <v>0</v>
      </c>
      <c r="BJ311" s="15" t="s">
        <v>138</v>
      </c>
      <c r="BK311" s="186">
        <f>ROUND(I311*H311,2)</f>
        <v>0</v>
      </c>
      <c r="BL311" s="15" t="s">
        <v>267</v>
      </c>
      <c r="BM311" s="185" t="s">
        <v>709</v>
      </c>
    </row>
    <row r="312" s="2" customFormat="1" ht="24.15" customHeight="1">
      <c r="A312" s="34"/>
      <c r="B312" s="172"/>
      <c r="C312" s="187" t="s">
        <v>710</v>
      </c>
      <c r="D312" s="187" t="s">
        <v>156</v>
      </c>
      <c r="E312" s="188" t="s">
        <v>711</v>
      </c>
      <c r="F312" s="189" t="s">
        <v>712</v>
      </c>
      <c r="G312" s="190" t="s">
        <v>183</v>
      </c>
      <c r="H312" s="191">
        <v>2</v>
      </c>
      <c r="I312" s="192"/>
      <c r="J312" s="193">
        <f>ROUND(I312*H312,2)</f>
        <v>0</v>
      </c>
      <c r="K312" s="194"/>
      <c r="L312" s="195"/>
      <c r="M312" s="196" t="s">
        <v>1</v>
      </c>
      <c r="N312" s="197" t="s">
        <v>40</v>
      </c>
      <c r="O312" s="78"/>
      <c r="P312" s="183">
        <f>O312*H312</f>
        <v>0</v>
      </c>
      <c r="Q312" s="183">
        <v>0.00010000000000000001</v>
      </c>
      <c r="R312" s="183">
        <f>Q312*H312</f>
        <v>0.00020000000000000001</v>
      </c>
      <c r="S312" s="183">
        <v>0</v>
      </c>
      <c r="T312" s="184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85" t="s">
        <v>606</v>
      </c>
      <c r="AT312" s="185" t="s">
        <v>156</v>
      </c>
      <c r="AU312" s="185" t="s">
        <v>138</v>
      </c>
      <c r="AY312" s="15" t="s">
        <v>129</v>
      </c>
      <c r="BE312" s="186">
        <f>IF(N312="základná",J312,0)</f>
        <v>0</v>
      </c>
      <c r="BF312" s="186">
        <f>IF(N312="znížená",J312,0)</f>
        <v>0</v>
      </c>
      <c r="BG312" s="186">
        <f>IF(N312="zákl. prenesená",J312,0)</f>
        <v>0</v>
      </c>
      <c r="BH312" s="186">
        <f>IF(N312="zníž. prenesená",J312,0)</f>
        <v>0</v>
      </c>
      <c r="BI312" s="186">
        <f>IF(N312="nulová",J312,0)</f>
        <v>0</v>
      </c>
      <c r="BJ312" s="15" t="s">
        <v>138</v>
      </c>
      <c r="BK312" s="186">
        <f>ROUND(I312*H312,2)</f>
        <v>0</v>
      </c>
      <c r="BL312" s="15" t="s">
        <v>267</v>
      </c>
      <c r="BM312" s="185" t="s">
        <v>713</v>
      </c>
    </row>
    <row r="313" s="2" customFormat="1" ht="16.5" customHeight="1">
      <c r="A313" s="34"/>
      <c r="B313" s="172"/>
      <c r="C313" s="173" t="s">
        <v>714</v>
      </c>
      <c r="D313" s="173" t="s">
        <v>133</v>
      </c>
      <c r="E313" s="174" t="s">
        <v>715</v>
      </c>
      <c r="F313" s="175" t="s">
        <v>716</v>
      </c>
      <c r="G313" s="176" t="s">
        <v>183</v>
      </c>
      <c r="H313" s="177">
        <v>52</v>
      </c>
      <c r="I313" s="178"/>
      <c r="J313" s="179">
        <f>ROUND(I313*H313,2)</f>
        <v>0</v>
      </c>
      <c r="K313" s="180"/>
      <c r="L313" s="35"/>
      <c r="M313" s="181" t="s">
        <v>1</v>
      </c>
      <c r="N313" s="182" t="s">
        <v>40</v>
      </c>
      <c r="O313" s="78"/>
      <c r="P313" s="183">
        <f>O313*H313</f>
        <v>0</v>
      </c>
      <c r="Q313" s="183">
        <v>0</v>
      </c>
      <c r="R313" s="183">
        <f>Q313*H313</f>
        <v>0</v>
      </c>
      <c r="S313" s="183">
        <v>0</v>
      </c>
      <c r="T313" s="184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85" t="s">
        <v>267</v>
      </c>
      <c r="AT313" s="185" t="s">
        <v>133</v>
      </c>
      <c r="AU313" s="185" t="s">
        <v>138</v>
      </c>
      <c r="AY313" s="15" t="s">
        <v>129</v>
      </c>
      <c r="BE313" s="186">
        <f>IF(N313="základná",J313,0)</f>
        <v>0</v>
      </c>
      <c r="BF313" s="186">
        <f>IF(N313="znížená",J313,0)</f>
        <v>0</v>
      </c>
      <c r="BG313" s="186">
        <f>IF(N313="zákl. prenesená",J313,0)</f>
        <v>0</v>
      </c>
      <c r="BH313" s="186">
        <f>IF(N313="zníž. prenesená",J313,0)</f>
        <v>0</v>
      </c>
      <c r="BI313" s="186">
        <f>IF(N313="nulová",J313,0)</f>
        <v>0</v>
      </c>
      <c r="BJ313" s="15" t="s">
        <v>138</v>
      </c>
      <c r="BK313" s="186">
        <f>ROUND(I313*H313,2)</f>
        <v>0</v>
      </c>
      <c r="BL313" s="15" t="s">
        <v>267</v>
      </c>
      <c r="BM313" s="185" t="s">
        <v>717</v>
      </c>
    </row>
    <row r="314" s="2" customFormat="1" ht="24.15" customHeight="1">
      <c r="A314" s="34"/>
      <c r="B314" s="172"/>
      <c r="C314" s="187" t="s">
        <v>718</v>
      </c>
      <c r="D314" s="187" t="s">
        <v>156</v>
      </c>
      <c r="E314" s="188" t="s">
        <v>719</v>
      </c>
      <c r="F314" s="189" t="s">
        <v>720</v>
      </c>
      <c r="G314" s="190" t="s">
        <v>183</v>
      </c>
      <c r="H314" s="191">
        <v>52</v>
      </c>
      <c r="I314" s="192"/>
      <c r="J314" s="193">
        <f>ROUND(I314*H314,2)</f>
        <v>0</v>
      </c>
      <c r="K314" s="194"/>
      <c r="L314" s="195"/>
      <c r="M314" s="196" t="s">
        <v>1</v>
      </c>
      <c r="N314" s="197" t="s">
        <v>40</v>
      </c>
      <c r="O314" s="78"/>
      <c r="P314" s="183">
        <f>O314*H314</f>
        <v>0</v>
      </c>
      <c r="Q314" s="183">
        <v>1.0000000000000001E-05</v>
      </c>
      <c r="R314" s="183">
        <f>Q314*H314</f>
        <v>0.00052000000000000006</v>
      </c>
      <c r="S314" s="183">
        <v>0</v>
      </c>
      <c r="T314" s="184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85" t="s">
        <v>606</v>
      </c>
      <c r="AT314" s="185" t="s">
        <v>156</v>
      </c>
      <c r="AU314" s="185" t="s">
        <v>138</v>
      </c>
      <c r="AY314" s="15" t="s">
        <v>129</v>
      </c>
      <c r="BE314" s="186">
        <f>IF(N314="základná",J314,0)</f>
        <v>0</v>
      </c>
      <c r="BF314" s="186">
        <f>IF(N314="znížená",J314,0)</f>
        <v>0</v>
      </c>
      <c r="BG314" s="186">
        <f>IF(N314="zákl. prenesená",J314,0)</f>
        <v>0</v>
      </c>
      <c r="BH314" s="186">
        <f>IF(N314="zníž. prenesená",J314,0)</f>
        <v>0</v>
      </c>
      <c r="BI314" s="186">
        <f>IF(N314="nulová",J314,0)</f>
        <v>0</v>
      </c>
      <c r="BJ314" s="15" t="s">
        <v>138</v>
      </c>
      <c r="BK314" s="186">
        <f>ROUND(I314*H314,2)</f>
        <v>0</v>
      </c>
      <c r="BL314" s="15" t="s">
        <v>267</v>
      </c>
      <c r="BM314" s="185" t="s">
        <v>721</v>
      </c>
    </row>
    <row r="315" s="2" customFormat="1" ht="24.15" customHeight="1">
      <c r="A315" s="34"/>
      <c r="B315" s="172"/>
      <c r="C315" s="173" t="s">
        <v>722</v>
      </c>
      <c r="D315" s="173" t="s">
        <v>133</v>
      </c>
      <c r="E315" s="174" t="s">
        <v>723</v>
      </c>
      <c r="F315" s="175" t="s">
        <v>724</v>
      </c>
      <c r="G315" s="176" t="s">
        <v>183</v>
      </c>
      <c r="H315" s="177">
        <v>2</v>
      </c>
      <c r="I315" s="178"/>
      <c r="J315" s="179">
        <f>ROUND(I315*H315,2)</f>
        <v>0</v>
      </c>
      <c r="K315" s="180"/>
      <c r="L315" s="35"/>
      <c r="M315" s="181" t="s">
        <v>1</v>
      </c>
      <c r="N315" s="182" t="s">
        <v>40</v>
      </c>
      <c r="O315" s="78"/>
      <c r="P315" s="183">
        <f>O315*H315</f>
        <v>0</v>
      </c>
      <c r="Q315" s="183">
        <v>0</v>
      </c>
      <c r="R315" s="183">
        <f>Q315*H315</f>
        <v>0</v>
      </c>
      <c r="S315" s="183">
        <v>0</v>
      </c>
      <c r="T315" s="184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85" t="s">
        <v>267</v>
      </c>
      <c r="AT315" s="185" t="s">
        <v>133</v>
      </c>
      <c r="AU315" s="185" t="s">
        <v>138</v>
      </c>
      <c r="AY315" s="15" t="s">
        <v>129</v>
      </c>
      <c r="BE315" s="186">
        <f>IF(N315="základná",J315,0)</f>
        <v>0</v>
      </c>
      <c r="BF315" s="186">
        <f>IF(N315="znížená",J315,0)</f>
        <v>0</v>
      </c>
      <c r="BG315" s="186">
        <f>IF(N315="zákl. prenesená",J315,0)</f>
        <v>0</v>
      </c>
      <c r="BH315" s="186">
        <f>IF(N315="zníž. prenesená",J315,0)</f>
        <v>0</v>
      </c>
      <c r="BI315" s="186">
        <f>IF(N315="nulová",J315,0)</f>
        <v>0</v>
      </c>
      <c r="BJ315" s="15" t="s">
        <v>138</v>
      </c>
      <c r="BK315" s="186">
        <f>ROUND(I315*H315,2)</f>
        <v>0</v>
      </c>
      <c r="BL315" s="15" t="s">
        <v>267</v>
      </c>
      <c r="BM315" s="185" t="s">
        <v>725</v>
      </c>
    </row>
    <row r="316" s="2" customFormat="1" ht="16.5" customHeight="1">
      <c r="A316" s="34"/>
      <c r="B316" s="172"/>
      <c r="C316" s="187" t="s">
        <v>426</v>
      </c>
      <c r="D316" s="187" t="s">
        <v>156</v>
      </c>
      <c r="E316" s="188" t="s">
        <v>726</v>
      </c>
      <c r="F316" s="189" t="s">
        <v>727</v>
      </c>
      <c r="G316" s="190" t="s">
        <v>183</v>
      </c>
      <c r="H316" s="191">
        <v>2</v>
      </c>
      <c r="I316" s="192"/>
      <c r="J316" s="193">
        <f>ROUND(I316*H316,2)</f>
        <v>0</v>
      </c>
      <c r="K316" s="194"/>
      <c r="L316" s="195"/>
      <c r="M316" s="196" t="s">
        <v>1</v>
      </c>
      <c r="N316" s="197" t="s">
        <v>40</v>
      </c>
      <c r="O316" s="78"/>
      <c r="P316" s="183">
        <f>O316*H316</f>
        <v>0</v>
      </c>
      <c r="Q316" s="183">
        <v>0.00011</v>
      </c>
      <c r="R316" s="183">
        <f>Q316*H316</f>
        <v>0.00022000000000000001</v>
      </c>
      <c r="S316" s="183">
        <v>0</v>
      </c>
      <c r="T316" s="184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85" t="s">
        <v>606</v>
      </c>
      <c r="AT316" s="185" t="s">
        <v>156</v>
      </c>
      <c r="AU316" s="185" t="s">
        <v>138</v>
      </c>
      <c r="AY316" s="15" t="s">
        <v>129</v>
      </c>
      <c r="BE316" s="186">
        <f>IF(N316="základná",J316,0)</f>
        <v>0</v>
      </c>
      <c r="BF316" s="186">
        <f>IF(N316="znížená",J316,0)</f>
        <v>0</v>
      </c>
      <c r="BG316" s="186">
        <f>IF(N316="zákl. prenesená",J316,0)</f>
        <v>0</v>
      </c>
      <c r="BH316" s="186">
        <f>IF(N316="zníž. prenesená",J316,0)</f>
        <v>0</v>
      </c>
      <c r="BI316" s="186">
        <f>IF(N316="nulová",J316,0)</f>
        <v>0</v>
      </c>
      <c r="BJ316" s="15" t="s">
        <v>138</v>
      </c>
      <c r="BK316" s="186">
        <f>ROUND(I316*H316,2)</f>
        <v>0</v>
      </c>
      <c r="BL316" s="15" t="s">
        <v>267</v>
      </c>
      <c r="BM316" s="185" t="s">
        <v>728</v>
      </c>
    </row>
    <row r="317" s="2" customFormat="1" ht="21.75" customHeight="1">
      <c r="A317" s="34"/>
      <c r="B317" s="172"/>
      <c r="C317" s="173" t="s">
        <v>729</v>
      </c>
      <c r="D317" s="173" t="s">
        <v>133</v>
      </c>
      <c r="E317" s="174" t="s">
        <v>730</v>
      </c>
      <c r="F317" s="175" t="s">
        <v>731</v>
      </c>
      <c r="G317" s="176" t="s">
        <v>183</v>
      </c>
      <c r="H317" s="177">
        <v>4</v>
      </c>
      <c r="I317" s="178"/>
      <c r="J317" s="179">
        <f>ROUND(I317*H317,2)</f>
        <v>0</v>
      </c>
      <c r="K317" s="180"/>
      <c r="L317" s="35"/>
      <c r="M317" s="181" t="s">
        <v>1</v>
      </c>
      <c r="N317" s="182" t="s">
        <v>40</v>
      </c>
      <c r="O317" s="78"/>
      <c r="P317" s="183">
        <f>O317*H317</f>
        <v>0</v>
      </c>
      <c r="Q317" s="183">
        <v>0</v>
      </c>
      <c r="R317" s="183">
        <f>Q317*H317</f>
        <v>0</v>
      </c>
      <c r="S317" s="183">
        <v>0</v>
      </c>
      <c r="T317" s="184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85" t="s">
        <v>267</v>
      </c>
      <c r="AT317" s="185" t="s">
        <v>133</v>
      </c>
      <c r="AU317" s="185" t="s">
        <v>138</v>
      </c>
      <c r="AY317" s="15" t="s">
        <v>129</v>
      </c>
      <c r="BE317" s="186">
        <f>IF(N317="základná",J317,0)</f>
        <v>0</v>
      </c>
      <c r="BF317" s="186">
        <f>IF(N317="znížená",J317,0)</f>
        <v>0</v>
      </c>
      <c r="BG317" s="186">
        <f>IF(N317="zákl. prenesená",J317,0)</f>
        <v>0</v>
      </c>
      <c r="BH317" s="186">
        <f>IF(N317="zníž. prenesená",J317,0)</f>
        <v>0</v>
      </c>
      <c r="BI317" s="186">
        <f>IF(N317="nulová",J317,0)</f>
        <v>0</v>
      </c>
      <c r="BJ317" s="15" t="s">
        <v>138</v>
      </c>
      <c r="BK317" s="186">
        <f>ROUND(I317*H317,2)</f>
        <v>0</v>
      </c>
      <c r="BL317" s="15" t="s">
        <v>267</v>
      </c>
      <c r="BM317" s="185" t="s">
        <v>732</v>
      </c>
    </row>
    <row r="318" s="2" customFormat="1" ht="16.5" customHeight="1">
      <c r="A318" s="34"/>
      <c r="B318" s="172"/>
      <c r="C318" s="187" t="s">
        <v>430</v>
      </c>
      <c r="D318" s="187" t="s">
        <v>156</v>
      </c>
      <c r="E318" s="188" t="s">
        <v>733</v>
      </c>
      <c r="F318" s="189" t="s">
        <v>734</v>
      </c>
      <c r="G318" s="190" t="s">
        <v>183</v>
      </c>
      <c r="H318" s="191">
        <v>4</v>
      </c>
      <c r="I318" s="192"/>
      <c r="J318" s="193">
        <f>ROUND(I318*H318,2)</f>
        <v>0</v>
      </c>
      <c r="K318" s="194"/>
      <c r="L318" s="195"/>
      <c r="M318" s="196" t="s">
        <v>1</v>
      </c>
      <c r="N318" s="197" t="s">
        <v>40</v>
      </c>
      <c r="O318" s="78"/>
      <c r="P318" s="183">
        <f>O318*H318</f>
        <v>0</v>
      </c>
      <c r="Q318" s="183">
        <v>0.00059000000000000003</v>
      </c>
      <c r="R318" s="183">
        <f>Q318*H318</f>
        <v>0.0023600000000000001</v>
      </c>
      <c r="S318" s="183">
        <v>0</v>
      </c>
      <c r="T318" s="184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85" t="s">
        <v>606</v>
      </c>
      <c r="AT318" s="185" t="s">
        <v>156</v>
      </c>
      <c r="AU318" s="185" t="s">
        <v>138</v>
      </c>
      <c r="AY318" s="15" t="s">
        <v>129</v>
      </c>
      <c r="BE318" s="186">
        <f>IF(N318="základná",J318,0)</f>
        <v>0</v>
      </c>
      <c r="BF318" s="186">
        <f>IF(N318="znížená",J318,0)</f>
        <v>0</v>
      </c>
      <c r="BG318" s="186">
        <f>IF(N318="zákl. prenesená",J318,0)</f>
        <v>0</v>
      </c>
      <c r="BH318" s="186">
        <f>IF(N318="zníž. prenesená",J318,0)</f>
        <v>0</v>
      </c>
      <c r="BI318" s="186">
        <f>IF(N318="nulová",J318,0)</f>
        <v>0</v>
      </c>
      <c r="BJ318" s="15" t="s">
        <v>138</v>
      </c>
      <c r="BK318" s="186">
        <f>ROUND(I318*H318,2)</f>
        <v>0</v>
      </c>
      <c r="BL318" s="15" t="s">
        <v>267</v>
      </c>
      <c r="BM318" s="185" t="s">
        <v>735</v>
      </c>
    </row>
    <row r="319" s="2" customFormat="1" ht="21.75" customHeight="1">
      <c r="A319" s="34"/>
      <c r="B319" s="172"/>
      <c r="C319" s="173" t="s">
        <v>736</v>
      </c>
      <c r="D319" s="173" t="s">
        <v>133</v>
      </c>
      <c r="E319" s="174" t="s">
        <v>737</v>
      </c>
      <c r="F319" s="175" t="s">
        <v>738</v>
      </c>
      <c r="G319" s="176" t="s">
        <v>192</v>
      </c>
      <c r="H319" s="177">
        <v>60</v>
      </c>
      <c r="I319" s="178"/>
      <c r="J319" s="179">
        <f>ROUND(I319*H319,2)</f>
        <v>0</v>
      </c>
      <c r="K319" s="180"/>
      <c r="L319" s="35"/>
      <c r="M319" s="181" t="s">
        <v>1</v>
      </c>
      <c r="N319" s="182" t="s">
        <v>40</v>
      </c>
      <c r="O319" s="78"/>
      <c r="P319" s="183">
        <f>O319*H319</f>
        <v>0</v>
      </c>
      <c r="Q319" s="183">
        <v>0</v>
      </c>
      <c r="R319" s="183">
        <f>Q319*H319</f>
        <v>0</v>
      </c>
      <c r="S319" s="183">
        <v>0</v>
      </c>
      <c r="T319" s="184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85" t="s">
        <v>267</v>
      </c>
      <c r="AT319" s="185" t="s">
        <v>133</v>
      </c>
      <c r="AU319" s="185" t="s">
        <v>138</v>
      </c>
      <c r="AY319" s="15" t="s">
        <v>129</v>
      </c>
      <c r="BE319" s="186">
        <f>IF(N319="základná",J319,0)</f>
        <v>0</v>
      </c>
      <c r="BF319" s="186">
        <f>IF(N319="znížená",J319,0)</f>
        <v>0</v>
      </c>
      <c r="BG319" s="186">
        <f>IF(N319="zákl. prenesená",J319,0)</f>
        <v>0</v>
      </c>
      <c r="BH319" s="186">
        <f>IF(N319="zníž. prenesená",J319,0)</f>
        <v>0</v>
      </c>
      <c r="BI319" s="186">
        <f>IF(N319="nulová",J319,0)</f>
        <v>0</v>
      </c>
      <c r="BJ319" s="15" t="s">
        <v>138</v>
      </c>
      <c r="BK319" s="186">
        <f>ROUND(I319*H319,2)</f>
        <v>0</v>
      </c>
      <c r="BL319" s="15" t="s">
        <v>267</v>
      </c>
      <c r="BM319" s="185" t="s">
        <v>739</v>
      </c>
    </row>
    <row r="320" s="2" customFormat="1" ht="16.5" customHeight="1">
      <c r="A320" s="34"/>
      <c r="B320" s="172"/>
      <c r="C320" s="187" t="s">
        <v>433</v>
      </c>
      <c r="D320" s="187" t="s">
        <v>156</v>
      </c>
      <c r="E320" s="188" t="s">
        <v>740</v>
      </c>
      <c r="F320" s="189" t="s">
        <v>741</v>
      </c>
      <c r="G320" s="190" t="s">
        <v>192</v>
      </c>
      <c r="H320" s="191">
        <v>60</v>
      </c>
      <c r="I320" s="192"/>
      <c r="J320" s="193">
        <f>ROUND(I320*H320,2)</f>
        <v>0</v>
      </c>
      <c r="K320" s="194"/>
      <c r="L320" s="195"/>
      <c r="M320" s="196" t="s">
        <v>1</v>
      </c>
      <c r="N320" s="197" t="s">
        <v>40</v>
      </c>
      <c r="O320" s="78"/>
      <c r="P320" s="183">
        <f>O320*H320</f>
        <v>0</v>
      </c>
      <c r="Q320" s="183">
        <v>0.00013999999999999999</v>
      </c>
      <c r="R320" s="183">
        <f>Q320*H320</f>
        <v>0.0083999999999999995</v>
      </c>
      <c r="S320" s="183">
        <v>0</v>
      </c>
      <c r="T320" s="184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85" t="s">
        <v>606</v>
      </c>
      <c r="AT320" s="185" t="s">
        <v>156</v>
      </c>
      <c r="AU320" s="185" t="s">
        <v>138</v>
      </c>
      <c r="AY320" s="15" t="s">
        <v>129</v>
      </c>
      <c r="BE320" s="186">
        <f>IF(N320="základná",J320,0)</f>
        <v>0</v>
      </c>
      <c r="BF320" s="186">
        <f>IF(N320="znížená",J320,0)</f>
        <v>0</v>
      </c>
      <c r="BG320" s="186">
        <f>IF(N320="zákl. prenesená",J320,0)</f>
        <v>0</v>
      </c>
      <c r="BH320" s="186">
        <f>IF(N320="zníž. prenesená",J320,0)</f>
        <v>0</v>
      </c>
      <c r="BI320" s="186">
        <f>IF(N320="nulová",J320,0)</f>
        <v>0</v>
      </c>
      <c r="BJ320" s="15" t="s">
        <v>138</v>
      </c>
      <c r="BK320" s="186">
        <f>ROUND(I320*H320,2)</f>
        <v>0</v>
      </c>
      <c r="BL320" s="15" t="s">
        <v>267</v>
      </c>
      <c r="BM320" s="185" t="s">
        <v>742</v>
      </c>
    </row>
    <row r="321" s="2" customFormat="1" ht="24.15" customHeight="1">
      <c r="A321" s="34"/>
      <c r="B321" s="172"/>
      <c r="C321" s="173" t="s">
        <v>743</v>
      </c>
      <c r="D321" s="173" t="s">
        <v>133</v>
      </c>
      <c r="E321" s="174" t="s">
        <v>744</v>
      </c>
      <c r="F321" s="175" t="s">
        <v>745</v>
      </c>
      <c r="G321" s="176" t="s">
        <v>192</v>
      </c>
      <c r="H321" s="177">
        <v>2.8999999999999999</v>
      </c>
      <c r="I321" s="178"/>
      <c r="J321" s="179">
        <f>ROUND(I321*H321,2)</f>
        <v>0</v>
      </c>
      <c r="K321" s="180"/>
      <c r="L321" s="35"/>
      <c r="M321" s="181" t="s">
        <v>1</v>
      </c>
      <c r="N321" s="182" t="s">
        <v>40</v>
      </c>
      <c r="O321" s="78"/>
      <c r="P321" s="183">
        <f>O321*H321</f>
        <v>0</v>
      </c>
      <c r="Q321" s="183">
        <v>0</v>
      </c>
      <c r="R321" s="183">
        <f>Q321*H321</f>
        <v>0</v>
      </c>
      <c r="S321" s="183">
        <v>0.0020799999999999998</v>
      </c>
      <c r="T321" s="184">
        <f>S321*H321</f>
        <v>0.0060319999999999992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85" t="s">
        <v>267</v>
      </c>
      <c r="AT321" s="185" t="s">
        <v>133</v>
      </c>
      <c r="AU321" s="185" t="s">
        <v>138</v>
      </c>
      <c r="AY321" s="15" t="s">
        <v>129</v>
      </c>
      <c r="BE321" s="186">
        <f>IF(N321="základná",J321,0)</f>
        <v>0</v>
      </c>
      <c r="BF321" s="186">
        <f>IF(N321="znížená",J321,0)</f>
        <v>0</v>
      </c>
      <c r="BG321" s="186">
        <f>IF(N321="zákl. prenesená",J321,0)</f>
        <v>0</v>
      </c>
      <c r="BH321" s="186">
        <f>IF(N321="zníž. prenesená",J321,0)</f>
        <v>0</v>
      </c>
      <c r="BI321" s="186">
        <f>IF(N321="nulová",J321,0)</f>
        <v>0</v>
      </c>
      <c r="BJ321" s="15" t="s">
        <v>138</v>
      </c>
      <c r="BK321" s="186">
        <f>ROUND(I321*H321,2)</f>
        <v>0</v>
      </c>
      <c r="BL321" s="15" t="s">
        <v>267</v>
      </c>
      <c r="BM321" s="185" t="s">
        <v>746</v>
      </c>
    </row>
    <row r="322" s="2" customFormat="1" ht="37.8" customHeight="1">
      <c r="A322" s="34"/>
      <c r="B322" s="172"/>
      <c r="C322" s="173" t="s">
        <v>437</v>
      </c>
      <c r="D322" s="173" t="s">
        <v>133</v>
      </c>
      <c r="E322" s="174" t="s">
        <v>747</v>
      </c>
      <c r="F322" s="175" t="s">
        <v>748</v>
      </c>
      <c r="G322" s="176" t="s">
        <v>183</v>
      </c>
      <c r="H322" s="177">
        <v>2</v>
      </c>
      <c r="I322" s="178"/>
      <c r="J322" s="179">
        <f>ROUND(I322*H322,2)</f>
        <v>0</v>
      </c>
      <c r="K322" s="180"/>
      <c r="L322" s="35"/>
      <c r="M322" s="181" t="s">
        <v>1</v>
      </c>
      <c r="N322" s="182" t="s">
        <v>40</v>
      </c>
      <c r="O322" s="78"/>
      <c r="P322" s="183">
        <f>O322*H322</f>
        <v>0</v>
      </c>
      <c r="Q322" s="183">
        <v>0</v>
      </c>
      <c r="R322" s="183">
        <f>Q322*H322</f>
        <v>0</v>
      </c>
      <c r="S322" s="183">
        <v>0.00010000000000000001</v>
      </c>
      <c r="T322" s="184">
        <f>S322*H322</f>
        <v>0.00020000000000000001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85" t="s">
        <v>267</v>
      </c>
      <c r="AT322" s="185" t="s">
        <v>133</v>
      </c>
      <c r="AU322" s="185" t="s">
        <v>138</v>
      </c>
      <c r="AY322" s="15" t="s">
        <v>129</v>
      </c>
      <c r="BE322" s="186">
        <f>IF(N322="základná",J322,0)</f>
        <v>0</v>
      </c>
      <c r="BF322" s="186">
        <f>IF(N322="znížená",J322,0)</f>
        <v>0</v>
      </c>
      <c r="BG322" s="186">
        <f>IF(N322="zákl. prenesená",J322,0)</f>
        <v>0</v>
      </c>
      <c r="BH322" s="186">
        <f>IF(N322="zníž. prenesená",J322,0)</f>
        <v>0</v>
      </c>
      <c r="BI322" s="186">
        <f>IF(N322="nulová",J322,0)</f>
        <v>0</v>
      </c>
      <c r="BJ322" s="15" t="s">
        <v>138</v>
      </c>
      <c r="BK322" s="186">
        <f>ROUND(I322*H322,2)</f>
        <v>0</v>
      </c>
      <c r="BL322" s="15" t="s">
        <v>267</v>
      </c>
      <c r="BM322" s="185" t="s">
        <v>749</v>
      </c>
    </row>
    <row r="323" s="2" customFormat="1" ht="24.15" customHeight="1">
      <c r="A323" s="34"/>
      <c r="B323" s="172"/>
      <c r="C323" s="173" t="s">
        <v>750</v>
      </c>
      <c r="D323" s="173" t="s">
        <v>133</v>
      </c>
      <c r="E323" s="174" t="s">
        <v>751</v>
      </c>
      <c r="F323" s="175" t="s">
        <v>752</v>
      </c>
      <c r="G323" s="176" t="s">
        <v>183</v>
      </c>
      <c r="H323" s="177">
        <v>4</v>
      </c>
      <c r="I323" s="178"/>
      <c r="J323" s="179">
        <f>ROUND(I323*H323,2)</f>
        <v>0</v>
      </c>
      <c r="K323" s="180"/>
      <c r="L323" s="35"/>
      <c r="M323" s="181" t="s">
        <v>1</v>
      </c>
      <c r="N323" s="182" t="s">
        <v>40</v>
      </c>
      <c r="O323" s="78"/>
      <c r="P323" s="183">
        <f>O323*H323</f>
        <v>0</v>
      </c>
      <c r="Q323" s="183">
        <v>0</v>
      </c>
      <c r="R323" s="183">
        <f>Q323*H323</f>
        <v>0</v>
      </c>
      <c r="S323" s="183">
        <v>0.00050000000000000001</v>
      </c>
      <c r="T323" s="184">
        <f>S323*H323</f>
        <v>0.002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85" t="s">
        <v>267</v>
      </c>
      <c r="AT323" s="185" t="s">
        <v>133</v>
      </c>
      <c r="AU323" s="185" t="s">
        <v>138</v>
      </c>
      <c r="AY323" s="15" t="s">
        <v>129</v>
      </c>
      <c r="BE323" s="186">
        <f>IF(N323="základná",J323,0)</f>
        <v>0</v>
      </c>
      <c r="BF323" s="186">
        <f>IF(N323="znížená",J323,0)</f>
        <v>0</v>
      </c>
      <c r="BG323" s="186">
        <f>IF(N323="zákl. prenesená",J323,0)</f>
        <v>0</v>
      </c>
      <c r="BH323" s="186">
        <f>IF(N323="zníž. prenesená",J323,0)</f>
        <v>0</v>
      </c>
      <c r="BI323" s="186">
        <f>IF(N323="nulová",J323,0)</f>
        <v>0</v>
      </c>
      <c r="BJ323" s="15" t="s">
        <v>138</v>
      </c>
      <c r="BK323" s="186">
        <f>ROUND(I323*H323,2)</f>
        <v>0</v>
      </c>
      <c r="BL323" s="15" t="s">
        <v>267</v>
      </c>
      <c r="BM323" s="185" t="s">
        <v>753</v>
      </c>
    </row>
    <row r="324" s="2" customFormat="1" ht="24.15" customHeight="1">
      <c r="A324" s="34"/>
      <c r="B324" s="172"/>
      <c r="C324" s="173" t="s">
        <v>440</v>
      </c>
      <c r="D324" s="173" t="s">
        <v>133</v>
      </c>
      <c r="E324" s="174" t="s">
        <v>754</v>
      </c>
      <c r="F324" s="175" t="s">
        <v>755</v>
      </c>
      <c r="G324" s="176" t="s">
        <v>192</v>
      </c>
      <c r="H324" s="177">
        <v>50</v>
      </c>
      <c r="I324" s="178"/>
      <c r="J324" s="179">
        <f>ROUND(I324*H324,2)</f>
        <v>0</v>
      </c>
      <c r="K324" s="180"/>
      <c r="L324" s="35"/>
      <c r="M324" s="181" t="s">
        <v>1</v>
      </c>
      <c r="N324" s="182" t="s">
        <v>40</v>
      </c>
      <c r="O324" s="78"/>
      <c r="P324" s="183">
        <f>O324*H324</f>
        <v>0</v>
      </c>
      <c r="Q324" s="183">
        <v>0</v>
      </c>
      <c r="R324" s="183">
        <f>Q324*H324</f>
        <v>0</v>
      </c>
      <c r="S324" s="183">
        <v>2.0000000000000002E-05</v>
      </c>
      <c r="T324" s="184">
        <f>S324*H324</f>
        <v>0.001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85" t="s">
        <v>267</v>
      </c>
      <c r="AT324" s="185" t="s">
        <v>133</v>
      </c>
      <c r="AU324" s="185" t="s">
        <v>138</v>
      </c>
      <c r="AY324" s="15" t="s">
        <v>129</v>
      </c>
      <c r="BE324" s="186">
        <f>IF(N324="základná",J324,0)</f>
        <v>0</v>
      </c>
      <c r="BF324" s="186">
        <f>IF(N324="znížená",J324,0)</f>
        <v>0</v>
      </c>
      <c r="BG324" s="186">
        <f>IF(N324="zákl. prenesená",J324,0)</f>
        <v>0</v>
      </c>
      <c r="BH324" s="186">
        <f>IF(N324="zníž. prenesená",J324,0)</f>
        <v>0</v>
      </c>
      <c r="BI324" s="186">
        <f>IF(N324="nulová",J324,0)</f>
        <v>0</v>
      </c>
      <c r="BJ324" s="15" t="s">
        <v>138</v>
      </c>
      <c r="BK324" s="186">
        <f>ROUND(I324*H324,2)</f>
        <v>0</v>
      </c>
      <c r="BL324" s="15" t="s">
        <v>267</v>
      </c>
      <c r="BM324" s="185" t="s">
        <v>756</v>
      </c>
    </row>
    <row r="325" s="2" customFormat="1" ht="24.15" customHeight="1">
      <c r="A325" s="34"/>
      <c r="B325" s="172"/>
      <c r="C325" s="173" t="s">
        <v>757</v>
      </c>
      <c r="D325" s="173" t="s">
        <v>133</v>
      </c>
      <c r="E325" s="174" t="s">
        <v>758</v>
      </c>
      <c r="F325" s="175" t="s">
        <v>759</v>
      </c>
      <c r="G325" s="176" t="s">
        <v>257</v>
      </c>
      <c r="H325" s="198"/>
      <c r="I325" s="178"/>
      <c r="J325" s="179">
        <f>ROUND(I325*H325,2)</f>
        <v>0</v>
      </c>
      <c r="K325" s="180"/>
      <c r="L325" s="35"/>
      <c r="M325" s="181" t="s">
        <v>1</v>
      </c>
      <c r="N325" s="182" t="s">
        <v>40</v>
      </c>
      <c r="O325" s="78"/>
      <c r="P325" s="183">
        <f>O325*H325</f>
        <v>0</v>
      </c>
      <c r="Q325" s="183">
        <v>0</v>
      </c>
      <c r="R325" s="183">
        <f>Q325*H325</f>
        <v>0</v>
      </c>
      <c r="S325" s="183">
        <v>0</v>
      </c>
      <c r="T325" s="184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85" t="s">
        <v>267</v>
      </c>
      <c r="AT325" s="185" t="s">
        <v>133</v>
      </c>
      <c r="AU325" s="185" t="s">
        <v>138</v>
      </c>
      <c r="AY325" s="15" t="s">
        <v>129</v>
      </c>
      <c r="BE325" s="186">
        <f>IF(N325="základná",J325,0)</f>
        <v>0</v>
      </c>
      <c r="BF325" s="186">
        <f>IF(N325="znížená",J325,0)</f>
        <v>0</v>
      </c>
      <c r="BG325" s="186">
        <f>IF(N325="zákl. prenesená",J325,0)</f>
        <v>0</v>
      </c>
      <c r="BH325" s="186">
        <f>IF(N325="zníž. prenesená",J325,0)</f>
        <v>0</v>
      </c>
      <c r="BI325" s="186">
        <f>IF(N325="nulová",J325,0)</f>
        <v>0</v>
      </c>
      <c r="BJ325" s="15" t="s">
        <v>138</v>
      </c>
      <c r="BK325" s="186">
        <f>ROUND(I325*H325,2)</f>
        <v>0</v>
      </c>
      <c r="BL325" s="15" t="s">
        <v>267</v>
      </c>
      <c r="BM325" s="185" t="s">
        <v>760</v>
      </c>
    </row>
    <row r="326" s="2" customFormat="1" ht="16.5" customHeight="1">
      <c r="A326" s="34"/>
      <c r="B326" s="172"/>
      <c r="C326" s="173" t="s">
        <v>761</v>
      </c>
      <c r="D326" s="173" t="s">
        <v>133</v>
      </c>
      <c r="E326" s="174" t="s">
        <v>762</v>
      </c>
      <c r="F326" s="175" t="s">
        <v>763</v>
      </c>
      <c r="G326" s="176" t="s">
        <v>257</v>
      </c>
      <c r="H326" s="198"/>
      <c r="I326" s="178"/>
      <c r="J326" s="179">
        <f>ROUND(I326*H326,2)</f>
        <v>0</v>
      </c>
      <c r="K326" s="180"/>
      <c r="L326" s="35"/>
      <c r="M326" s="181" t="s">
        <v>1</v>
      </c>
      <c r="N326" s="182" t="s">
        <v>40</v>
      </c>
      <c r="O326" s="78"/>
      <c r="P326" s="183">
        <f>O326*H326</f>
        <v>0</v>
      </c>
      <c r="Q326" s="183">
        <v>0</v>
      </c>
      <c r="R326" s="183">
        <f>Q326*H326</f>
        <v>0</v>
      </c>
      <c r="S326" s="183">
        <v>0</v>
      </c>
      <c r="T326" s="184">
        <f>S326*H326</f>
        <v>0</v>
      </c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R326" s="185" t="s">
        <v>267</v>
      </c>
      <c r="AT326" s="185" t="s">
        <v>133</v>
      </c>
      <c r="AU326" s="185" t="s">
        <v>138</v>
      </c>
      <c r="AY326" s="15" t="s">
        <v>129</v>
      </c>
      <c r="BE326" s="186">
        <f>IF(N326="základná",J326,0)</f>
        <v>0</v>
      </c>
      <c r="BF326" s="186">
        <f>IF(N326="znížená",J326,0)</f>
        <v>0</v>
      </c>
      <c r="BG326" s="186">
        <f>IF(N326="zákl. prenesená",J326,0)</f>
        <v>0</v>
      </c>
      <c r="BH326" s="186">
        <f>IF(N326="zníž. prenesená",J326,0)</f>
        <v>0</v>
      </c>
      <c r="BI326" s="186">
        <f>IF(N326="nulová",J326,0)</f>
        <v>0</v>
      </c>
      <c r="BJ326" s="15" t="s">
        <v>138</v>
      </c>
      <c r="BK326" s="186">
        <f>ROUND(I326*H326,2)</f>
        <v>0</v>
      </c>
      <c r="BL326" s="15" t="s">
        <v>267</v>
      </c>
      <c r="BM326" s="185" t="s">
        <v>764</v>
      </c>
    </row>
    <row r="327" s="2" customFormat="1" ht="16.5" customHeight="1">
      <c r="A327" s="34"/>
      <c r="B327" s="172"/>
      <c r="C327" s="173" t="s">
        <v>447</v>
      </c>
      <c r="D327" s="173" t="s">
        <v>133</v>
      </c>
      <c r="E327" s="174" t="s">
        <v>765</v>
      </c>
      <c r="F327" s="175" t="s">
        <v>766</v>
      </c>
      <c r="G327" s="176" t="s">
        <v>257</v>
      </c>
      <c r="H327" s="198"/>
      <c r="I327" s="178"/>
      <c r="J327" s="179">
        <f>ROUND(I327*H327,2)</f>
        <v>0</v>
      </c>
      <c r="K327" s="180"/>
      <c r="L327" s="35"/>
      <c r="M327" s="181" t="s">
        <v>1</v>
      </c>
      <c r="N327" s="182" t="s">
        <v>40</v>
      </c>
      <c r="O327" s="78"/>
      <c r="P327" s="183">
        <f>O327*H327</f>
        <v>0</v>
      </c>
      <c r="Q327" s="183">
        <v>0</v>
      </c>
      <c r="R327" s="183">
        <f>Q327*H327</f>
        <v>0</v>
      </c>
      <c r="S327" s="183">
        <v>0</v>
      </c>
      <c r="T327" s="184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85" t="s">
        <v>267</v>
      </c>
      <c r="AT327" s="185" t="s">
        <v>133</v>
      </c>
      <c r="AU327" s="185" t="s">
        <v>138</v>
      </c>
      <c r="AY327" s="15" t="s">
        <v>129</v>
      </c>
      <c r="BE327" s="186">
        <f>IF(N327="základná",J327,0)</f>
        <v>0</v>
      </c>
      <c r="BF327" s="186">
        <f>IF(N327="znížená",J327,0)</f>
        <v>0</v>
      </c>
      <c r="BG327" s="186">
        <f>IF(N327="zákl. prenesená",J327,0)</f>
        <v>0</v>
      </c>
      <c r="BH327" s="186">
        <f>IF(N327="zníž. prenesená",J327,0)</f>
        <v>0</v>
      </c>
      <c r="BI327" s="186">
        <f>IF(N327="nulová",J327,0)</f>
        <v>0</v>
      </c>
      <c r="BJ327" s="15" t="s">
        <v>138</v>
      </c>
      <c r="BK327" s="186">
        <f>ROUND(I327*H327,2)</f>
        <v>0</v>
      </c>
      <c r="BL327" s="15" t="s">
        <v>267</v>
      </c>
      <c r="BM327" s="185" t="s">
        <v>767</v>
      </c>
    </row>
    <row r="328" s="2" customFormat="1" ht="16.5" customHeight="1">
      <c r="A328" s="34"/>
      <c r="B328" s="172"/>
      <c r="C328" s="173" t="s">
        <v>463</v>
      </c>
      <c r="D328" s="173" t="s">
        <v>133</v>
      </c>
      <c r="E328" s="174" t="s">
        <v>768</v>
      </c>
      <c r="F328" s="175" t="s">
        <v>769</v>
      </c>
      <c r="G328" s="176" t="s">
        <v>770</v>
      </c>
      <c r="H328" s="177">
        <v>12</v>
      </c>
      <c r="I328" s="178"/>
      <c r="J328" s="179">
        <f>ROUND(I328*H328,2)</f>
        <v>0</v>
      </c>
      <c r="K328" s="180"/>
      <c r="L328" s="35"/>
      <c r="M328" s="181" t="s">
        <v>1</v>
      </c>
      <c r="N328" s="182" t="s">
        <v>40</v>
      </c>
      <c r="O328" s="78"/>
      <c r="P328" s="183">
        <f>O328*H328</f>
        <v>0</v>
      </c>
      <c r="Q328" s="183">
        <v>0</v>
      </c>
      <c r="R328" s="183">
        <f>Q328*H328</f>
        <v>0</v>
      </c>
      <c r="S328" s="183">
        <v>0</v>
      </c>
      <c r="T328" s="184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85" t="s">
        <v>267</v>
      </c>
      <c r="AT328" s="185" t="s">
        <v>133</v>
      </c>
      <c r="AU328" s="185" t="s">
        <v>138</v>
      </c>
      <c r="AY328" s="15" t="s">
        <v>129</v>
      </c>
      <c r="BE328" s="186">
        <f>IF(N328="základná",J328,0)</f>
        <v>0</v>
      </c>
      <c r="BF328" s="186">
        <f>IF(N328="znížená",J328,0)</f>
        <v>0</v>
      </c>
      <c r="BG328" s="186">
        <f>IF(N328="zákl. prenesená",J328,0)</f>
        <v>0</v>
      </c>
      <c r="BH328" s="186">
        <f>IF(N328="zníž. prenesená",J328,0)</f>
        <v>0</v>
      </c>
      <c r="BI328" s="186">
        <f>IF(N328="nulová",J328,0)</f>
        <v>0</v>
      </c>
      <c r="BJ328" s="15" t="s">
        <v>138</v>
      </c>
      <c r="BK328" s="186">
        <f>ROUND(I328*H328,2)</f>
        <v>0</v>
      </c>
      <c r="BL328" s="15" t="s">
        <v>267</v>
      </c>
      <c r="BM328" s="185" t="s">
        <v>771</v>
      </c>
    </row>
    <row r="329" s="12" customFormat="1" ht="25.92" customHeight="1">
      <c r="A329" s="12"/>
      <c r="B329" s="159"/>
      <c r="C329" s="12"/>
      <c r="D329" s="160" t="s">
        <v>73</v>
      </c>
      <c r="E329" s="161" t="s">
        <v>770</v>
      </c>
      <c r="F329" s="161" t="s">
        <v>772</v>
      </c>
      <c r="G329" s="12"/>
      <c r="H329" s="12"/>
      <c r="I329" s="162"/>
      <c r="J329" s="163">
        <f>BK329</f>
        <v>0</v>
      </c>
      <c r="K329" s="12"/>
      <c r="L329" s="159"/>
      <c r="M329" s="164"/>
      <c r="N329" s="165"/>
      <c r="O329" s="165"/>
      <c r="P329" s="166">
        <f>P330</f>
        <v>0</v>
      </c>
      <c r="Q329" s="165"/>
      <c r="R329" s="166">
        <f>R330</f>
        <v>0</v>
      </c>
      <c r="S329" s="165"/>
      <c r="T329" s="167">
        <f>T330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160" t="s">
        <v>137</v>
      </c>
      <c r="AT329" s="168" t="s">
        <v>73</v>
      </c>
      <c r="AU329" s="168" t="s">
        <v>74</v>
      </c>
      <c r="AY329" s="160" t="s">
        <v>129</v>
      </c>
      <c r="BK329" s="169">
        <f>BK330</f>
        <v>0</v>
      </c>
    </row>
    <row r="330" s="2" customFormat="1" ht="37.8" customHeight="1">
      <c r="A330" s="34"/>
      <c r="B330" s="172"/>
      <c r="C330" s="173" t="s">
        <v>773</v>
      </c>
      <c r="D330" s="173" t="s">
        <v>133</v>
      </c>
      <c r="E330" s="174" t="s">
        <v>774</v>
      </c>
      <c r="F330" s="175" t="s">
        <v>775</v>
      </c>
      <c r="G330" s="176" t="s">
        <v>776</v>
      </c>
      <c r="H330" s="177">
        <v>32</v>
      </c>
      <c r="I330" s="178"/>
      <c r="J330" s="179">
        <f>ROUND(I330*H330,2)</f>
        <v>0</v>
      </c>
      <c r="K330" s="180"/>
      <c r="L330" s="35"/>
      <c r="M330" s="181" t="s">
        <v>1</v>
      </c>
      <c r="N330" s="182" t="s">
        <v>40</v>
      </c>
      <c r="O330" s="78"/>
      <c r="P330" s="183">
        <f>O330*H330</f>
        <v>0</v>
      </c>
      <c r="Q330" s="183">
        <v>0</v>
      </c>
      <c r="R330" s="183">
        <f>Q330*H330</f>
        <v>0</v>
      </c>
      <c r="S330" s="183">
        <v>0</v>
      </c>
      <c r="T330" s="184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85" t="s">
        <v>777</v>
      </c>
      <c r="AT330" s="185" t="s">
        <v>133</v>
      </c>
      <c r="AU330" s="185" t="s">
        <v>82</v>
      </c>
      <c r="AY330" s="15" t="s">
        <v>129</v>
      </c>
      <c r="BE330" s="186">
        <f>IF(N330="základná",J330,0)</f>
        <v>0</v>
      </c>
      <c r="BF330" s="186">
        <f>IF(N330="znížená",J330,0)</f>
        <v>0</v>
      </c>
      <c r="BG330" s="186">
        <f>IF(N330="zákl. prenesená",J330,0)</f>
        <v>0</v>
      </c>
      <c r="BH330" s="186">
        <f>IF(N330="zníž. prenesená",J330,0)</f>
        <v>0</v>
      </c>
      <c r="BI330" s="186">
        <f>IF(N330="nulová",J330,0)</f>
        <v>0</v>
      </c>
      <c r="BJ330" s="15" t="s">
        <v>138</v>
      </c>
      <c r="BK330" s="186">
        <f>ROUND(I330*H330,2)</f>
        <v>0</v>
      </c>
      <c r="BL330" s="15" t="s">
        <v>777</v>
      </c>
      <c r="BM330" s="185" t="s">
        <v>778</v>
      </c>
    </row>
    <row r="331" s="12" customFormat="1" ht="25.92" customHeight="1">
      <c r="A331" s="12"/>
      <c r="B331" s="159"/>
      <c r="C331" s="12"/>
      <c r="D331" s="160" t="s">
        <v>73</v>
      </c>
      <c r="E331" s="161" t="s">
        <v>779</v>
      </c>
      <c r="F331" s="161" t="s">
        <v>780</v>
      </c>
      <c r="G331" s="12"/>
      <c r="H331" s="12"/>
      <c r="I331" s="162"/>
      <c r="J331" s="163">
        <f>BK331</f>
        <v>0</v>
      </c>
      <c r="K331" s="12"/>
      <c r="L331" s="159"/>
      <c r="M331" s="164"/>
      <c r="N331" s="165"/>
      <c r="O331" s="165"/>
      <c r="P331" s="166">
        <f>P332</f>
        <v>0</v>
      </c>
      <c r="Q331" s="165"/>
      <c r="R331" s="166">
        <f>R332</f>
        <v>0</v>
      </c>
      <c r="S331" s="165"/>
      <c r="T331" s="167">
        <f>T332</f>
        <v>0</v>
      </c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R331" s="160" t="s">
        <v>155</v>
      </c>
      <c r="AT331" s="168" t="s">
        <v>73</v>
      </c>
      <c r="AU331" s="168" t="s">
        <v>74</v>
      </c>
      <c r="AY331" s="160" t="s">
        <v>129</v>
      </c>
      <c r="BK331" s="169">
        <f>BK332</f>
        <v>0</v>
      </c>
    </row>
    <row r="332" s="2" customFormat="1" ht="24.15" customHeight="1">
      <c r="A332" s="34"/>
      <c r="B332" s="172"/>
      <c r="C332" s="173" t="s">
        <v>451</v>
      </c>
      <c r="D332" s="173" t="s">
        <v>133</v>
      </c>
      <c r="E332" s="174" t="s">
        <v>781</v>
      </c>
      <c r="F332" s="175" t="s">
        <v>782</v>
      </c>
      <c r="G332" s="176" t="s">
        <v>783</v>
      </c>
      <c r="H332" s="177">
        <v>1</v>
      </c>
      <c r="I332" s="178"/>
      <c r="J332" s="179">
        <f>ROUND(I332*H332,2)</f>
        <v>0</v>
      </c>
      <c r="K332" s="180"/>
      <c r="L332" s="35"/>
      <c r="M332" s="199" t="s">
        <v>1</v>
      </c>
      <c r="N332" s="200" t="s">
        <v>40</v>
      </c>
      <c r="O332" s="201"/>
      <c r="P332" s="202">
        <f>O332*H332</f>
        <v>0</v>
      </c>
      <c r="Q332" s="202">
        <v>0</v>
      </c>
      <c r="R332" s="202">
        <f>Q332*H332</f>
        <v>0</v>
      </c>
      <c r="S332" s="202">
        <v>0</v>
      </c>
      <c r="T332" s="203">
        <f>S332*H332</f>
        <v>0</v>
      </c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R332" s="185" t="s">
        <v>137</v>
      </c>
      <c r="AT332" s="185" t="s">
        <v>133</v>
      </c>
      <c r="AU332" s="185" t="s">
        <v>82</v>
      </c>
      <c r="AY332" s="15" t="s">
        <v>129</v>
      </c>
      <c r="BE332" s="186">
        <f>IF(N332="základná",J332,0)</f>
        <v>0</v>
      </c>
      <c r="BF332" s="186">
        <f>IF(N332="znížená",J332,0)</f>
        <v>0</v>
      </c>
      <c r="BG332" s="186">
        <f>IF(N332="zákl. prenesená",J332,0)</f>
        <v>0</v>
      </c>
      <c r="BH332" s="186">
        <f>IF(N332="zníž. prenesená",J332,0)</f>
        <v>0</v>
      </c>
      <c r="BI332" s="186">
        <f>IF(N332="nulová",J332,0)</f>
        <v>0</v>
      </c>
      <c r="BJ332" s="15" t="s">
        <v>138</v>
      </c>
      <c r="BK332" s="186">
        <f>ROUND(I332*H332,2)</f>
        <v>0</v>
      </c>
      <c r="BL332" s="15" t="s">
        <v>137</v>
      </c>
      <c r="BM332" s="185" t="s">
        <v>784</v>
      </c>
    </row>
    <row r="333" s="2" customFormat="1" ht="6.96" customHeight="1">
      <c r="A333" s="34"/>
      <c r="B333" s="61"/>
      <c r="C333" s="62"/>
      <c r="D333" s="62"/>
      <c r="E333" s="62"/>
      <c r="F333" s="62"/>
      <c r="G333" s="62"/>
      <c r="H333" s="62"/>
      <c r="I333" s="62"/>
      <c r="J333" s="62"/>
      <c r="K333" s="62"/>
      <c r="L333" s="35"/>
      <c r="M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</row>
  </sheetData>
  <autoFilter ref="C138:K332"/>
  <mergeCells count="9">
    <mergeCell ref="E7:H7"/>
    <mergeCell ref="E9:H9"/>
    <mergeCell ref="E18:H18"/>
    <mergeCell ref="E27:H27"/>
    <mergeCell ref="E85:H85"/>
    <mergeCell ref="E87:H87"/>
    <mergeCell ref="E129:H129"/>
    <mergeCell ref="E131:H13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MamaPC\Mama</dc:creator>
  <cp:lastModifiedBy>MamaPC\Mama</cp:lastModifiedBy>
  <dcterms:created xsi:type="dcterms:W3CDTF">2025-02-19T10:30:05Z</dcterms:created>
  <dcterms:modified xsi:type="dcterms:W3CDTF">2025-02-19T10:30:07Z</dcterms:modified>
</cp:coreProperties>
</file>