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be46021\Downloads\"/>
    </mc:Choice>
  </mc:AlternateContent>
  <xr:revisionPtr revIDLastSave="0" documentId="8_{E2DBC899-B75E-4D9F-B1B4-E4BB28066FA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ácia stavby" sheetId="1" r:id="rId1"/>
    <sheet name="a - Rekonštrukcia miestno..." sheetId="2" r:id="rId2"/>
    <sheet name="b - Hlavná sála rekonštru..." sheetId="3" r:id="rId3"/>
    <sheet name="c - Javisko - opravy stie..." sheetId="4" r:id="rId4"/>
  </sheets>
  <definedNames>
    <definedName name="_xlnm._FilterDatabase" localSheetId="1" hidden="1">'a - Rekonštrukcia miestno...'!$C$127:$K$172</definedName>
    <definedName name="_xlnm._FilterDatabase" localSheetId="2" hidden="1">'b - Hlavná sála rekonštru...'!$C$125:$K$151</definedName>
    <definedName name="_xlnm._FilterDatabase" localSheetId="3" hidden="1">'c - Javisko - opravy stie...'!$C$123:$K$152</definedName>
    <definedName name="_xlnm.Print_Titles" localSheetId="1">'a - Rekonštrukcia miestno...'!$127:$127</definedName>
    <definedName name="_xlnm.Print_Titles" localSheetId="2">'b - Hlavná sála rekonštru...'!$125:$125</definedName>
    <definedName name="_xlnm.Print_Titles" localSheetId="3">'c - Javisko - opravy stie...'!$123:$123</definedName>
    <definedName name="_xlnm.Print_Titles" localSheetId="0">'Rekapitulácia stavby'!$92:$92</definedName>
    <definedName name="_xlnm.Print_Area" localSheetId="1">'a - Rekonštrukcia miestno...'!$C$4:$J$76,'a - Rekonštrukcia miestno...'!$C$115:$J$172</definedName>
    <definedName name="_xlnm.Print_Area" localSheetId="2">'b - Hlavná sála rekonštru...'!$C$4:$J$76,'b - Hlavná sála rekonštru...'!$C$113:$J$151</definedName>
    <definedName name="_xlnm.Print_Area" localSheetId="3">'c - Javisko - opravy stie...'!$C$4:$J$76,'c - Javisko - opravy stie...'!$C$111:$J$152</definedName>
    <definedName name="_xlnm.Print_Area" localSheetId="0">'Rekapitulácia stavby'!$D$4:$AO$76,'Rekapitulácia stavby'!$C$82:$AQ$98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T137" i="4" s="1"/>
  <c r="R138" i="4"/>
  <c r="R137" i="4" s="1"/>
  <c r="P138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18" i="4"/>
  <c r="E116" i="4"/>
  <c r="F89" i="4"/>
  <c r="E87" i="4"/>
  <c r="J24" i="4"/>
  <c r="E24" i="4"/>
  <c r="J92" i="4" s="1"/>
  <c r="J23" i="4"/>
  <c r="J21" i="4"/>
  <c r="E21" i="4"/>
  <c r="J120" i="4"/>
  <c r="J20" i="4"/>
  <c r="J18" i="4"/>
  <c r="E18" i="4"/>
  <c r="F121" i="4" s="1"/>
  <c r="J17" i="4"/>
  <c r="J15" i="4"/>
  <c r="E15" i="4"/>
  <c r="F91" i="4"/>
  <c r="J14" i="4"/>
  <c r="J12" i="4"/>
  <c r="J118" i="4"/>
  <c r="E7" i="4"/>
  <c r="E85" i="4"/>
  <c r="J37" i="3"/>
  <c r="J36" i="3"/>
  <c r="AY96" i="1"/>
  <c r="J35" i="3"/>
  <c r="AX96" i="1" s="1"/>
  <c r="BI151" i="3"/>
  <c r="BH151" i="3"/>
  <c r="BG151" i="3"/>
  <c r="BE151" i="3"/>
  <c r="T151" i="3"/>
  <c r="T150" i="3"/>
  <c r="T149" i="3"/>
  <c r="R151" i="3"/>
  <c r="R150" i="3"/>
  <c r="R149" i="3" s="1"/>
  <c r="P151" i="3"/>
  <c r="P150" i="3" s="1"/>
  <c r="P149" i="3" s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T143" i="3" s="1"/>
  <c r="R144" i="3"/>
  <c r="R143" i="3" s="1"/>
  <c r="P144" i="3"/>
  <c r="P143" i="3" s="1"/>
  <c r="BI142" i="3"/>
  <c r="BH142" i="3"/>
  <c r="BG142" i="3"/>
  <c r="BE142" i="3"/>
  <c r="T142" i="3"/>
  <c r="T141" i="3" s="1"/>
  <c r="R142" i="3"/>
  <c r="R141" i="3" s="1"/>
  <c r="P142" i="3"/>
  <c r="P141" i="3"/>
  <c r="BI139" i="3"/>
  <c r="BH139" i="3"/>
  <c r="BG139" i="3"/>
  <c r="BE139" i="3"/>
  <c r="T139" i="3"/>
  <c r="T138" i="3" s="1"/>
  <c r="R139" i="3"/>
  <c r="R138" i="3"/>
  <c r="P139" i="3"/>
  <c r="P138" i="3" s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0" i="3"/>
  <c r="E118" i="3"/>
  <c r="F89" i="3"/>
  <c r="E87" i="3"/>
  <c r="J24" i="3"/>
  <c r="E24" i="3"/>
  <c r="J123" i="3"/>
  <c r="J23" i="3"/>
  <c r="J21" i="3"/>
  <c r="E21" i="3"/>
  <c r="J122" i="3" s="1"/>
  <c r="J20" i="3"/>
  <c r="J18" i="3"/>
  <c r="E18" i="3"/>
  <c r="F123" i="3"/>
  <c r="J17" i="3"/>
  <c r="J15" i="3"/>
  <c r="E15" i="3"/>
  <c r="F91" i="3" s="1"/>
  <c r="J14" i="3"/>
  <c r="J12" i="3"/>
  <c r="J120" i="3"/>
  <c r="E7" i="3"/>
  <c r="E116" i="3" s="1"/>
  <c r="J37" i="2"/>
  <c r="J36" i="2"/>
  <c r="AY95" i="1" s="1"/>
  <c r="J35" i="2"/>
  <c r="AX95" i="1"/>
  <c r="BI172" i="2"/>
  <c r="BH172" i="2"/>
  <c r="BG172" i="2"/>
  <c r="BE172" i="2"/>
  <c r="T172" i="2"/>
  <c r="T171" i="2" s="1"/>
  <c r="T170" i="2" s="1"/>
  <c r="R172" i="2"/>
  <c r="R171" i="2"/>
  <c r="R170" i="2"/>
  <c r="P172" i="2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T152" i="2" s="1"/>
  <c r="R153" i="2"/>
  <c r="R152" i="2"/>
  <c r="P153" i="2"/>
  <c r="P152" i="2"/>
  <c r="BI150" i="2"/>
  <c r="BH150" i="2"/>
  <c r="BG150" i="2"/>
  <c r="BE150" i="2"/>
  <c r="T150" i="2"/>
  <c r="T149" i="2"/>
  <c r="R150" i="2"/>
  <c r="R149" i="2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F122" i="2"/>
  <c r="E120" i="2"/>
  <c r="F89" i="2"/>
  <c r="E87" i="2"/>
  <c r="J24" i="2"/>
  <c r="E24" i="2"/>
  <c r="J92" i="2" s="1"/>
  <c r="J23" i="2"/>
  <c r="J21" i="2"/>
  <c r="E21" i="2"/>
  <c r="J124" i="2" s="1"/>
  <c r="J20" i="2"/>
  <c r="J18" i="2"/>
  <c r="E18" i="2"/>
  <c r="F92" i="2" s="1"/>
  <c r="J17" i="2"/>
  <c r="J15" i="2"/>
  <c r="E15" i="2"/>
  <c r="F124" i="2" s="1"/>
  <c r="J14" i="2"/>
  <c r="J12" i="2"/>
  <c r="J89" i="2"/>
  <c r="E7" i="2"/>
  <c r="E118" i="2"/>
  <c r="L90" i="1"/>
  <c r="AM90" i="1"/>
  <c r="AM89" i="1"/>
  <c r="L89" i="1"/>
  <c r="AM87" i="1"/>
  <c r="L87" i="1"/>
  <c r="L85" i="1"/>
  <c r="L84" i="1"/>
  <c r="J161" i="2"/>
  <c r="J141" i="2"/>
  <c r="BK143" i="2"/>
  <c r="J156" i="2"/>
  <c r="J138" i="2"/>
  <c r="BK161" i="2"/>
  <c r="BK162" i="2"/>
  <c r="BK136" i="2"/>
  <c r="BK138" i="2"/>
  <c r="J130" i="3"/>
  <c r="BK129" i="3"/>
  <c r="J132" i="3"/>
  <c r="J131" i="4"/>
  <c r="J135" i="4"/>
  <c r="BK131" i="4"/>
  <c r="BK135" i="4"/>
  <c r="J129" i="4"/>
  <c r="J136" i="4"/>
  <c r="J163" i="2"/>
  <c r="J131" i="2"/>
  <c r="J132" i="2"/>
  <c r="BK150" i="2"/>
  <c r="J164" i="2"/>
  <c r="J165" i="2"/>
  <c r="J172" i="2"/>
  <c r="BK140" i="2"/>
  <c r="BK133" i="2"/>
  <c r="BK146" i="3"/>
  <c r="BK130" i="3"/>
  <c r="J142" i="3"/>
  <c r="J129" i="3"/>
  <c r="BK152" i="4"/>
  <c r="BK148" i="4"/>
  <c r="J146" i="4"/>
  <c r="J127" i="4"/>
  <c r="J151" i="4"/>
  <c r="BK151" i="4"/>
  <c r="J132" i="4"/>
  <c r="BK160" i="2"/>
  <c r="J144" i="2"/>
  <c r="J145" i="2"/>
  <c r="J168" i="2"/>
  <c r="J148" i="2"/>
  <c r="J159" i="2"/>
  <c r="J160" i="2"/>
  <c r="BK131" i="2"/>
  <c r="BK139" i="2"/>
  <c r="BK141" i="2"/>
  <c r="J134" i="2"/>
  <c r="J137" i="3"/>
  <c r="BK151" i="3"/>
  <c r="BK132" i="3"/>
  <c r="J144" i="3"/>
  <c r="BK144" i="4"/>
  <c r="BK147" i="4"/>
  <c r="J138" i="4"/>
  <c r="BK133" i="4"/>
  <c r="J133" i="4"/>
  <c r="BK156" i="2"/>
  <c r="J137" i="2"/>
  <c r="BK163" i="2"/>
  <c r="BK134" i="2"/>
  <c r="J146" i="2"/>
  <c r="J143" i="2"/>
  <c r="BK148" i="2"/>
  <c r="BK168" i="2"/>
  <c r="J158" i="2"/>
  <c r="J140" i="2"/>
  <c r="J134" i="3"/>
  <c r="J146" i="3"/>
  <c r="BK136" i="3"/>
  <c r="BK142" i="3"/>
  <c r="BK137" i="3"/>
  <c r="J134" i="4"/>
  <c r="BK138" i="4"/>
  <c r="J128" i="4"/>
  <c r="BK128" i="4"/>
  <c r="BK141" i="4"/>
  <c r="BK165" i="2"/>
  <c r="AS94" i="1"/>
  <c r="J155" i="2"/>
  <c r="J167" i="2"/>
  <c r="BK167" i="2"/>
  <c r="BK144" i="2"/>
  <c r="BK159" i="2"/>
  <c r="J150" i="2"/>
  <c r="BK135" i="3"/>
  <c r="BK133" i="3"/>
  <c r="J148" i="3"/>
  <c r="BK148" i="3"/>
  <c r="BK139" i="3"/>
  <c r="BK145" i="4"/>
  <c r="BK129" i="4"/>
  <c r="BK146" i="4"/>
  <c r="BK132" i="4"/>
  <c r="BK142" i="4"/>
  <c r="J169" i="2"/>
  <c r="J153" i="2"/>
  <c r="BK169" i="2"/>
  <c r="BK172" i="2"/>
  <c r="BK153" i="2"/>
  <c r="J133" i="2"/>
  <c r="J139" i="2"/>
  <c r="BK155" i="2"/>
  <c r="BK147" i="2"/>
  <c r="J151" i="3"/>
  <c r="J136" i="3"/>
  <c r="J147" i="3"/>
  <c r="J139" i="3"/>
  <c r="BK134" i="3"/>
  <c r="BK127" i="4"/>
  <c r="BK134" i="4"/>
  <c r="J152" i="4"/>
  <c r="J141" i="4"/>
  <c r="J150" i="4"/>
  <c r="J144" i="4"/>
  <c r="J162" i="2"/>
  <c r="BK132" i="2"/>
  <c r="J147" i="2"/>
  <c r="BK158" i="2"/>
  <c r="BK137" i="2"/>
  <c r="BK164" i="2"/>
  <c r="J136" i="2"/>
  <c r="BK145" i="2"/>
  <c r="BK146" i="2"/>
  <c r="J133" i="3"/>
  <c r="J135" i="3"/>
  <c r="BK144" i="3"/>
  <c r="BK147" i="3"/>
  <c r="J147" i="4"/>
  <c r="BK150" i="4"/>
  <c r="J142" i="4"/>
  <c r="J145" i="4"/>
  <c r="BK136" i="4"/>
  <c r="J148" i="4"/>
  <c r="T130" i="2" l="1"/>
  <c r="T135" i="2"/>
  <c r="BK154" i="2"/>
  <c r="J154" i="2"/>
  <c r="J104" i="2"/>
  <c r="P157" i="2"/>
  <c r="P151" i="2" s="1"/>
  <c r="BK131" i="3"/>
  <c r="J131" i="3"/>
  <c r="J99" i="3" s="1"/>
  <c r="R130" i="2"/>
  <c r="T142" i="2"/>
  <c r="P154" i="2"/>
  <c r="P166" i="2"/>
  <c r="R128" i="3"/>
  <c r="R145" i="3"/>
  <c r="R140" i="3" s="1"/>
  <c r="BK126" i="4"/>
  <c r="J126" i="4"/>
  <c r="J98" i="4"/>
  <c r="R142" i="2"/>
  <c r="R157" i="2"/>
  <c r="R131" i="3"/>
  <c r="T145" i="3"/>
  <c r="T140" i="3" s="1"/>
  <c r="T126" i="4"/>
  <c r="BK142" i="2"/>
  <c r="J142" i="2"/>
  <c r="J100" i="2"/>
  <c r="BK157" i="2"/>
  <c r="J157" i="2"/>
  <c r="J105" i="2"/>
  <c r="R166" i="2"/>
  <c r="BK128" i="3"/>
  <c r="P126" i="4"/>
  <c r="T130" i="4"/>
  <c r="P143" i="4"/>
  <c r="BK135" i="2"/>
  <c r="J135" i="2"/>
  <c r="J99" i="2"/>
  <c r="R135" i="2"/>
  <c r="T154" i="2"/>
  <c r="T166" i="2"/>
  <c r="P131" i="3"/>
  <c r="P145" i="3"/>
  <c r="P140" i="3"/>
  <c r="R126" i="4"/>
  <c r="BK143" i="4"/>
  <c r="J143" i="4"/>
  <c r="J103" i="4"/>
  <c r="BK130" i="2"/>
  <c r="P142" i="2"/>
  <c r="T157" i="2"/>
  <c r="T151" i="2" s="1"/>
  <c r="P128" i="3"/>
  <c r="P127" i="3"/>
  <c r="R130" i="4"/>
  <c r="T140" i="4"/>
  <c r="T143" i="4"/>
  <c r="P149" i="4"/>
  <c r="T128" i="3"/>
  <c r="BK145" i="3"/>
  <c r="J145" i="3"/>
  <c r="J104" i="3"/>
  <c r="BK130" i="4"/>
  <c r="J130" i="4"/>
  <c r="J99" i="4"/>
  <c r="P140" i="4"/>
  <c r="P139" i="4"/>
  <c r="BK149" i="4"/>
  <c r="BK139" i="4" s="1"/>
  <c r="J139" i="4" s="1"/>
  <c r="J101" i="4" s="1"/>
  <c r="J149" i="4"/>
  <c r="J104" i="4"/>
  <c r="R149" i="4"/>
  <c r="P130" i="2"/>
  <c r="P135" i="2"/>
  <c r="P129" i="2" s="1"/>
  <c r="R154" i="2"/>
  <c r="R151" i="2"/>
  <c r="BK166" i="2"/>
  <c r="J166" i="2"/>
  <c r="J106" i="2" s="1"/>
  <c r="T131" i="3"/>
  <c r="P130" i="4"/>
  <c r="BK140" i="4"/>
  <c r="R140" i="4"/>
  <c r="R139" i="4" s="1"/>
  <c r="R143" i="4"/>
  <c r="T149" i="4"/>
  <c r="BK149" i="2"/>
  <c r="J149" i="2"/>
  <c r="J101" i="2"/>
  <c r="BK141" i="3"/>
  <c r="J141" i="3"/>
  <c r="J102" i="3" s="1"/>
  <c r="BK143" i="3"/>
  <c r="J143" i="3"/>
  <c r="J103" i="3"/>
  <c r="BK138" i="3"/>
  <c r="J138" i="3"/>
  <c r="J100" i="3"/>
  <c r="BK137" i="4"/>
  <c r="J137" i="4" s="1"/>
  <c r="J100" i="4" s="1"/>
  <c r="BK171" i="2"/>
  <c r="J171" i="2"/>
  <c r="J108" i="2"/>
  <c r="BK152" i="2"/>
  <c r="J152" i="2"/>
  <c r="J103" i="2"/>
  <c r="BK150" i="3"/>
  <c r="J150" i="3"/>
  <c r="J106" i="3"/>
  <c r="F120" i="4"/>
  <c r="BF127" i="4"/>
  <c r="BF145" i="4"/>
  <c r="J128" i="3"/>
  <c r="J98" i="3"/>
  <c r="F92" i="4"/>
  <c r="BF134" i="4"/>
  <c r="BF135" i="4"/>
  <c r="J89" i="4"/>
  <c r="J121" i="4"/>
  <c r="BF138" i="4"/>
  <c r="BF142" i="4"/>
  <c r="BF144" i="4"/>
  <c r="BF146" i="4"/>
  <c r="BF147" i="4"/>
  <c r="BF131" i="4"/>
  <c r="J91" i="4"/>
  <c r="BF129" i="4"/>
  <c r="BF136" i="4"/>
  <c r="BF151" i="4"/>
  <c r="E114" i="4"/>
  <c r="BF132" i="4"/>
  <c r="BF133" i="4"/>
  <c r="BF148" i="4"/>
  <c r="BF150" i="4"/>
  <c r="BF128" i="4"/>
  <c r="BF141" i="4"/>
  <c r="BF152" i="4"/>
  <c r="BF139" i="3"/>
  <c r="J89" i="3"/>
  <c r="F122" i="3"/>
  <c r="BF129" i="3"/>
  <c r="BF144" i="3"/>
  <c r="J130" i="2"/>
  <c r="J98" i="2"/>
  <c r="BF132" i="3"/>
  <c r="BF135" i="3"/>
  <c r="J92" i="3"/>
  <c r="BF137" i="3"/>
  <c r="BF147" i="3"/>
  <c r="BF151" i="3"/>
  <c r="E85" i="3"/>
  <c r="F92" i="3"/>
  <c r="BF142" i="3"/>
  <c r="J91" i="3"/>
  <c r="BF133" i="3"/>
  <c r="BF136" i="3"/>
  <c r="BF148" i="3"/>
  <c r="BF134" i="3"/>
  <c r="BF130" i="3"/>
  <c r="BF146" i="3"/>
  <c r="E85" i="2"/>
  <c r="J91" i="2"/>
  <c r="F125" i="2"/>
  <c r="BF131" i="2"/>
  <c r="BF136" i="2"/>
  <c r="BF138" i="2"/>
  <c r="BF137" i="2"/>
  <c r="BF143" i="2"/>
  <c r="BF144" i="2"/>
  <c r="BF153" i="2"/>
  <c r="BF160" i="2"/>
  <c r="BF163" i="2"/>
  <c r="F91" i="2"/>
  <c r="J125" i="2"/>
  <c r="BF133" i="2"/>
  <c r="BF150" i="2"/>
  <c r="BF158" i="2"/>
  <c r="BF167" i="2"/>
  <c r="BF132" i="2"/>
  <c r="BF140" i="2"/>
  <c r="BF156" i="2"/>
  <c r="BF134" i="2"/>
  <c r="BF148" i="2"/>
  <c r="BF162" i="2"/>
  <c r="BF168" i="2"/>
  <c r="BF141" i="2"/>
  <c r="BF159" i="2"/>
  <c r="BF161" i="2"/>
  <c r="BF164" i="2"/>
  <c r="BF165" i="2"/>
  <c r="BF169" i="2"/>
  <c r="J122" i="2"/>
  <c r="BF139" i="2"/>
  <c r="BF155" i="2"/>
  <c r="BF145" i="2"/>
  <c r="BF146" i="2"/>
  <c r="BF147" i="2"/>
  <c r="BF172" i="2"/>
  <c r="F33" i="2"/>
  <c r="AZ95" i="1"/>
  <c r="J33" i="4"/>
  <c r="AV97" i="1"/>
  <c r="F36" i="2"/>
  <c r="BC95" i="1" s="1"/>
  <c r="F35" i="4"/>
  <c r="BB97" i="1"/>
  <c r="J33" i="3"/>
  <c r="AV96" i="1"/>
  <c r="F35" i="3"/>
  <c r="BB96" i="1"/>
  <c r="F36" i="4"/>
  <c r="BC97" i="1" s="1"/>
  <c r="J33" i="2"/>
  <c r="AV95" i="1"/>
  <c r="F33" i="4"/>
  <c r="AZ97" i="1"/>
  <c r="F33" i="3"/>
  <c r="AZ96" i="1"/>
  <c r="F37" i="3"/>
  <c r="BD96" i="1" s="1"/>
  <c r="F37" i="2"/>
  <c r="BD95" i="1"/>
  <c r="F36" i="3"/>
  <c r="BC96" i="1"/>
  <c r="F35" i="2"/>
  <c r="BB95" i="1"/>
  <c r="F37" i="4"/>
  <c r="BD97" i="1" s="1"/>
  <c r="BK129" i="2" l="1"/>
  <c r="J129" i="2"/>
  <c r="J97" i="2" s="1"/>
  <c r="P128" i="2"/>
  <c r="AU95" i="1"/>
  <c r="T127" i="3"/>
  <c r="T126" i="3"/>
  <c r="R129" i="2"/>
  <c r="R128" i="2" s="1"/>
  <c r="T139" i="4"/>
  <c r="BK127" i="3"/>
  <c r="J127" i="3"/>
  <c r="J97" i="3"/>
  <c r="T129" i="2"/>
  <c r="T128" i="2"/>
  <c r="P126" i="3"/>
  <c r="AU96" i="1" s="1"/>
  <c r="R125" i="4"/>
  <c r="R124" i="4" s="1"/>
  <c r="P125" i="4"/>
  <c r="P124" i="4"/>
  <c r="AU97" i="1"/>
  <c r="T125" i="4"/>
  <c r="T124" i="4"/>
  <c r="R127" i="3"/>
  <c r="R126" i="3"/>
  <c r="BK151" i="2"/>
  <c r="J151" i="2"/>
  <c r="J102" i="2"/>
  <c r="BK170" i="2"/>
  <c r="J170" i="2"/>
  <c r="J107" i="2"/>
  <c r="BK149" i="3"/>
  <c r="J149" i="3"/>
  <c r="J105" i="3" s="1"/>
  <c r="BK140" i="3"/>
  <c r="J140" i="3"/>
  <c r="J101" i="3"/>
  <c r="BK125" i="4"/>
  <c r="J125" i="4"/>
  <c r="J97" i="4" s="1"/>
  <c r="J140" i="4"/>
  <c r="J102" i="4" s="1"/>
  <c r="F34" i="3"/>
  <c r="BA96" i="1"/>
  <c r="J34" i="4"/>
  <c r="AW97" i="1"/>
  <c r="AT97" i="1"/>
  <c r="F34" i="2"/>
  <c r="BA95" i="1"/>
  <c r="BD94" i="1"/>
  <c r="W33" i="1"/>
  <c r="J34" i="2"/>
  <c r="AW95" i="1"/>
  <c r="AT95" i="1"/>
  <c r="BB94" i="1"/>
  <c r="W31" i="1" s="1"/>
  <c r="J34" i="3"/>
  <c r="AW96" i="1" s="1"/>
  <c r="AT96" i="1" s="1"/>
  <c r="F34" i="4"/>
  <c r="BA97" i="1"/>
  <c r="BC94" i="1"/>
  <c r="AY94" i="1"/>
  <c r="AZ94" i="1"/>
  <c r="AV94" i="1"/>
  <c r="AK29" i="1" s="1"/>
  <c r="BK126" i="3" l="1"/>
  <c r="J126" i="3"/>
  <c r="J96" i="3"/>
  <c r="BK128" i="2"/>
  <c r="J128" i="2"/>
  <c r="J30" i="2" s="1"/>
  <c r="AG95" i="1" s="1"/>
  <c r="BK124" i="4"/>
  <c r="J124" i="4"/>
  <c r="AU94" i="1"/>
  <c r="W29" i="1"/>
  <c r="BA94" i="1"/>
  <c r="AW94" i="1"/>
  <c r="AK30" i="1"/>
  <c r="J30" i="4"/>
  <c r="AG97" i="1"/>
  <c r="AX94" i="1"/>
  <c r="W32" i="1"/>
  <c r="J39" i="4" l="1"/>
  <c r="J39" i="2"/>
  <c r="J96" i="2"/>
  <c r="J96" i="4"/>
  <c r="AN97" i="1"/>
  <c r="AN95" i="1"/>
  <c r="J30" i="3"/>
  <c r="AG96" i="1" s="1"/>
  <c r="AG94" i="1" s="1"/>
  <c r="AK26" i="1" s="1"/>
  <c r="W30" i="1"/>
  <c r="AT94" i="1"/>
  <c r="AN96" i="1" l="1"/>
  <c r="J39" i="3"/>
  <c r="AN94" i="1"/>
  <c r="AK35" i="1"/>
</calcChain>
</file>

<file path=xl/sharedStrings.xml><?xml version="1.0" encoding="utf-8"?>
<sst xmlns="http://schemas.openxmlformats.org/spreadsheetml/2006/main" count="1631" uniqueCount="343">
  <si>
    <t>Export Komplet</t>
  </si>
  <si>
    <t/>
  </si>
  <si>
    <t>2.0</t>
  </si>
  <si>
    <t>False</t>
  </si>
  <si>
    <t>{fb50f79f-77b2-4891-a46a-5002d26774c1}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</si>
  <si>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</si>
  <si>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</si>
  <si>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</si>
  <si>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</si>
  <si>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</si>
  <si>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</si>
  <si>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</si>
  <si>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</si>
  <si>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</si>
  <si>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</si>
  <si>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</si>
  <si>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Rudno nad Hronom Kultúrny dom Rekonštrukcia interiérov</t>
  </si>
  <si>
    <t>JKSO:</t>
  </si>
  <si>
    <t>KS:</t>
  </si>
  <si>
    <t>Miesto:</t>
  </si>
  <si>
    <t>Rudno nad Hronom</t>
  </si>
  <si>
    <t>Dátum:</t>
  </si>
  <si>
    <t>15. 7. 2025</t>
  </si>
  <si>
    <t>Objednávateľ:</t>
  </si>
  <si>
    <t>IČO:</t>
  </si>
  <si>
    <t>Obec Rudno nad Hronom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</si>
  <si>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</si>
  <si>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</si>
  <si>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</si>
  <si>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</si>
  <si>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</si>
  <si>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</si>
  <si>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</si>
  <si>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</si>
  <si>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</si>
  <si>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</si>
  <si>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</si>
  <si>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</si>
  <si>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</si>
  <si>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</si>
  <si>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</si>
  <si>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</si>
  <si>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</si>
  <si>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</si>
  <si>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</si>
  <si>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</si>
  <si>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</si>
  <si>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</si>
  <si>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</si>
  <si>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</si>
  <si>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</si>
  <si>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</si>
  <si>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</si>
  <si>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</si>
  <si>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</si>
  <si>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</si>
  <si>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</si>
  <si>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</si>
  <si>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</si>
  <si>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</si>
  <si>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</si>
  <si>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</si>
  <si>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</si>
  <si>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</si>
  <si>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</si>
  <si>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</si>
  <si>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</si>
  <si>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</si>
  <si>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</si>
  <si>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</si>
  <si>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</si>
  <si>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</si>
  <si>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</si>
  <si>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</si>
  <si>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</si>
  <si>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</si>
  <si>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</si>
  <si>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</si>
  <si>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</si>
  <si>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</si>
  <si>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Rekonštrukcia miestnosti Archív</t>
  </si>
  <si>
    <t>STA</t>
  </si>
  <si>
    <t>1</t>
  </si>
  <si>
    <t>{269339c7-04ae-4b80-b885-acb6365c36ed}</t>
  </si>
  <si>
    <t>b</t>
  </si>
  <si>
    <t>Hlavná sála rekonštrukcia stien</t>
  </si>
  <si>
    <t>{88a9cf8e-f75e-446d-ac8e-e7b6e4655c6b}</t>
  </si>
  <si>
    <t>c</t>
  </si>
  <si>
    <t>Javisko - opravy stien a podlahy</t>
  </si>
  <si>
    <t>{ef716666-cebc-4bd7-912e-98c0f200324c}</t>
  </si>
  <si>
    <t>KRYCÍ LIST ROZPOČTU</t>
  </si>
  <si>
    <t>Objekt:</t>
  </si>
  <si>
    <t>a - Rekonštrukcia miestnosti Archív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</si>
  <si>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</si>
  <si>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</si>
  <si>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</si>
  <si>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</si>
  <si>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</si>
  <si>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</si>
  <si>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</si>
  <si>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</si>
  <si>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</si>
  <si>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</si>
  <si>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</si>
  <si>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735 - Ústredné kúrenie - vykurovacie telesá</t>
  </si>
  <si>
    <t xml:space="preserve">    763 - Konštrukcie - drevostavby</t>
  </si>
  <si>
    <t xml:space="preserve">    775 - Podlahy vlysové a parketové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</si>
  <si>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</si>
  <si>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</si>
  <si>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</si>
  <si>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</si>
  <si>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</si>
  <si>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</si>
  <si>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</si>
  <si>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</si>
  <si>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</si>
  <si>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</si>
  <si>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</si>
  <si>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</si>
  <si>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</si>
  <si>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</si>
  <si>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</si>
  <si>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</si>
  <si>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</si>
  <si>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</si>
  <si>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</si>
  <si>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</si>
  <si>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</si>
  <si>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</si>
  <si>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</si>
  <si>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</si>
  <si>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2</t>
  </si>
  <si>
    <t>-464627211</t>
  </si>
  <si>
    <t>162201101.S</t>
  </si>
  <si>
    <t>Vodorovné premiestnenie výkopku z horniny 1-4 do 20m</t>
  </si>
  <si>
    <t>1556435506</t>
  </si>
  <si>
    <t>3</t>
  </si>
  <si>
    <t>162501102.S</t>
  </si>
  <si>
    <t>Vodorovné premiestnenie výkopku po spevnenej ceste z horniny tr.1-4, do 100 m3 na vzdialenosť do 3000 m</t>
  </si>
  <si>
    <t>-519690313</t>
  </si>
  <si>
    <t>171209002.S</t>
  </si>
  <si>
    <t>Poplatok za skládku - zemina a kamenivo (17 05), ostatné</t>
  </si>
  <si>
    <t>t</t>
  </si>
  <si>
    <t>-228883120</t>
  </si>
  <si>
    <t>6</t>
  </si>
  <si>
    <t>Úpravy povrchov, podlahy, osadenie</t>
  </si>
  <si>
    <t>5</t>
  </si>
  <si>
    <t>612460243.S</t>
  </si>
  <si>
    <t>Vnútorná omietka stien vápennocementová jadrová (hrubá), hr. do 20 mm</t>
  </si>
  <si>
    <t>m2</t>
  </si>
  <si>
    <t>-990647125</t>
  </si>
  <si>
    <t>612460382.S</t>
  </si>
  <si>
    <t>Vnútorná omietka stien vápennocementová štuková (jemná), hr. 2 mm</t>
  </si>
  <si>
    <t>-746288274</t>
  </si>
  <si>
    <t>7</t>
  </si>
  <si>
    <t>612481119.S</t>
  </si>
  <si>
    <t>Potiahnutie vnútorných stien sklotextilnou mriežkou s celoplošným prilepením</t>
  </si>
  <si>
    <t>774587476</t>
  </si>
  <si>
    <t>8</t>
  </si>
  <si>
    <t>631313631.S</t>
  </si>
  <si>
    <t>Mazanina z betónu prostého (m2) hladená dreveným hladidlom, betón tr. C 16/20 hr. do 100 mm</t>
  </si>
  <si>
    <t>1732642771</t>
  </si>
  <si>
    <t>9</t>
  </si>
  <si>
    <t>631362021.S</t>
  </si>
  <si>
    <t>Výstuž mazanín z betónov (z kameniva) a z ľahkých betónov zo zváraných sietí z drôtov typu KARI</t>
  </si>
  <si>
    <t>-1013564248</t>
  </si>
  <si>
    <t>10</t>
  </si>
  <si>
    <t>631501111.S</t>
  </si>
  <si>
    <t>Násyp s utlačením a urovnaním povrchu z kameniva ťaženého hrubého a drobného</t>
  </si>
  <si>
    <t>-204193781</t>
  </si>
  <si>
    <t>Ostatné konštrukcie a práce-búranie</t>
  </si>
  <si>
    <t>11</t>
  </si>
  <si>
    <t>965041341.S</t>
  </si>
  <si>
    <t>Búranie podkladov pod dlažby, liatych dlažieb a mazanín, škvarobetón hr. do 100 mm, plochy nad 4 m2 -1,60000t</t>
  </si>
  <si>
    <t>-339546236</t>
  </si>
  <si>
    <t>12</t>
  </si>
  <si>
    <t>978013191.S</t>
  </si>
  <si>
    <t>Otlčenie omietok stien vnútorných vápenných alebo vápennocementových v rozsahu do 100 %,  -0,04600t</t>
  </si>
  <si>
    <t>-1610823378</t>
  </si>
  <si>
    <t>979081111.S</t>
  </si>
  <si>
    <t>Odvoz sutiny a vybúraných hmôt na skládku do 1 km</t>
  </si>
  <si>
    <t>256062823</t>
  </si>
  <si>
    <t>14</t>
  </si>
  <si>
    <t>979081121.S</t>
  </si>
  <si>
    <t>Odvoz sutiny a vybúraných hmôt na skládku za každý ďalší 1 km</t>
  </si>
  <si>
    <t>-1075864491</t>
  </si>
  <si>
    <t>15</t>
  </si>
  <si>
    <t>979082111.S</t>
  </si>
  <si>
    <t>Vnútrostavenisková doprava sutiny a vybúraných hmôt do 10 m</t>
  </si>
  <si>
    <t>-2036287660</t>
  </si>
  <si>
    <t>16</t>
  </si>
  <si>
    <t>979089612.S</t>
  </si>
  <si>
    <t>Poplatok za skládku - iné odpady zo stavieb a demolácií (17 09), ostatné</t>
  </si>
  <si>
    <t>288827213</t>
  </si>
  <si>
    <t>99</t>
  </si>
  <si>
    <t>Presun hmôt HSV</t>
  </si>
  <si>
    <t>17</t>
  </si>
  <si>
    <t>999281111.S</t>
  </si>
  <si>
    <t>Presun hmôt pre opravy a údržbu objektov vrátane vonkajších plášťov výšky do 25 m</t>
  </si>
  <si>
    <t>-2011137984</t>
  </si>
  <si>
    <t>PSV</t>
  </si>
  <si>
    <t>Práce a dodávky PSV</t>
  </si>
  <si>
    <t>735</t>
  </si>
  <si>
    <t>Ústredné kúrenie - vykurovacie telesá</t>
  </si>
  <si>
    <t>18</t>
  </si>
  <si>
    <t>735413010.S</t>
  </si>
  <si>
    <t>Demontáž a spätná montáž gamatky</t>
  </si>
  <si>
    <t>súb.</t>
  </si>
  <si>
    <t>540728907</t>
  </si>
  <si>
    <t>763</t>
  </si>
  <si>
    <t>Konštrukcie - drevostavby</t>
  </si>
  <si>
    <t>19</t>
  </si>
  <si>
    <t>763138220.S</t>
  </si>
  <si>
    <t>Podhľad SDK závesný na dvojúrovňovej oceľovej podkonštrukcií CD+UD, doska štandardná A 12.5 mm</t>
  </si>
  <si>
    <t>168000817</t>
  </si>
  <si>
    <t>20</t>
  </si>
  <si>
    <t>998763401.S</t>
  </si>
  <si>
    <t>Presun hmôt pre sadrokartónové konštrukcie v stavbách (objektoch) výšky do 7 m</t>
  </si>
  <si>
    <t>%</t>
  </si>
  <si>
    <t>-709725319</t>
  </si>
  <si>
    <t>775</t>
  </si>
  <si>
    <t>Podlahy vlysové a parketové</t>
  </si>
  <si>
    <t>21</t>
  </si>
  <si>
    <t>775413120.S</t>
  </si>
  <si>
    <t>Montáž podlahových soklíkov alebo líšt obvodových skrutkovaním</t>
  </si>
  <si>
    <t>m</t>
  </si>
  <si>
    <t>-477646411</t>
  </si>
  <si>
    <t>22</t>
  </si>
  <si>
    <t>M</t>
  </si>
  <si>
    <t>611990002900.S</t>
  </si>
  <si>
    <t xml:space="preserve">Lišta soklová </t>
  </si>
  <si>
    <t>32</t>
  </si>
  <si>
    <t>1037314684</t>
  </si>
  <si>
    <t>775521800.S</t>
  </si>
  <si>
    <t>Demontáž drevených podláh vlysových, parketových, pribíjaných, vrátane líšt -0,0150t</t>
  </si>
  <si>
    <t>1429530133</t>
  </si>
  <si>
    <t>24</t>
  </si>
  <si>
    <t>775530040.S</t>
  </si>
  <si>
    <t>Montáž palubovej podlahy masívnej, lepením</t>
  </si>
  <si>
    <t>637759373</t>
  </si>
  <si>
    <t>25</t>
  </si>
  <si>
    <t>611920003600.S</t>
  </si>
  <si>
    <t>Drevené obloženie palubovka</t>
  </si>
  <si>
    <t>1143884760</t>
  </si>
  <si>
    <t>26</t>
  </si>
  <si>
    <t>775592111.S</t>
  </si>
  <si>
    <t>Montáž parozábrany pod plávajúce podlahy - fólia PE</t>
  </si>
  <si>
    <t>-1184847932</t>
  </si>
  <si>
    <t>27</t>
  </si>
  <si>
    <t>283230007150.S</t>
  </si>
  <si>
    <t xml:space="preserve">Parozábrana špeciálna, PE fólia </t>
  </si>
  <si>
    <t>795699688</t>
  </si>
  <si>
    <t>28</t>
  </si>
  <si>
    <t>998775201.S</t>
  </si>
  <si>
    <t>Presun hmôt pre podlahy vlysové a parketové v objektoch výšky do 6 m</t>
  </si>
  <si>
    <t>1927375310</t>
  </si>
  <si>
    <t>784</t>
  </si>
  <si>
    <t>Maľby</t>
  </si>
  <si>
    <t>29</t>
  </si>
  <si>
    <t>784410120.S</t>
  </si>
  <si>
    <t>Penetrovanie jednonásobné hrubozrnných,savých podkladov výšky do 3,80 m</t>
  </si>
  <si>
    <t>-1622786329</t>
  </si>
  <si>
    <t>30</t>
  </si>
  <si>
    <t>784418012.S</t>
  </si>
  <si>
    <t>Zakrývanie podláh a zariadení papierom v miestnostiach alebo na schodisku</t>
  </si>
  <si>
    <t>1224040396</t>
  </si>
  <si>
    <t>31</t>
  </si>
  <si>
    <t>784452273.S</t>
  </si>
  <si>
    <t>Maľby z maliarskych zmesí na vodnej báze, ručne nanášané dvojnásobné základné na podklad hrubozrnný výšky do 3,80 m</t>
  </si>
  <si>
    <t>-743137942</t>
  </si>
  <si>
    <t>Práce a dodávky M</t>
  </si>
  <si>
    <t>21-M</t>
  </si>
  <si>
    <t>Elektromontáže</t>
  </si>
  <si>
    <t>210010002.S</t>
  </si>
  <si>
    <t>Elektroinštalácia - výmena inštalácie zásuvkovej a svetelnej v miestnosti + revízia</t>
  </si>
  <si>
    <t>sub</t>
  </si>
  <si>
    <t>64</t>
  </si>
  <si>
    <t>1702074511</t>
  </si>
  <si>
    <t>b - Hlavná sála rekonštrukcia stien</t>
  </si>
  <si>
    <t xml:space="preserve">    766 - Konštrukcie stolárske</t>
  </si>
  <si>
    <t>1236383888</t>
  </si>
  <si>
    <t>722753140</t>
  </si>
  <si>
    <t>941955004.S</t>
  </si>
  <si>
    <t>Lešenie ľahké pracovné pomocné s výškou lešeňovej podlahy nad 2,50 do 3,5 m</t>
  </si>
  <si>
    <t>646425613</t>
  </si>
  <si>
    <t>978013141.S</t>
  </si>
  <si>
    <t>Otlčenie omietok stien vnútorných vápenných alebo vápennocementových v rozsahu do 30 %,  -0,01000t</t>
  </si>
  <si>
    <t>-70397717</t>
  </si>
  <si>
    <t>-2139276908</t>
  </si>
  <si>
    <t>-1765019548</t>
  </si>
  <si>
    <t>-1607202238</t>
  </si>
  <si>
    <t>-342736356</t>
  </si>
  <si>
    <t>1763499255</t>
  </si>
  <si>
    <t>Demontáž a spätná montáž gamatiek</t>
  </si>
  <si>
    <t>-1661010845</t>
  </si>
  <si>
    <t>766</t>
  </si>
  <si>
    <t>Konštrukcie stolárske</t>
  </si>
  <si>
    <t>766411821.S</t>
  </si>
  <si>
    <t>Demontáž obloženia stien palub. doskami,  -0,01098t</t>
  </si>
  <si>
    <t>-1258665972</t>
  </si>
  <si>
    <t>784410110.S</t>
  </si>
  <si>
    <t>Penetrovanie jednonásobné jemnozrnných podkladov výšky nad 3,80 m</t>
  </si>
  <si>
    <t>-1263346699</t>
  </si>
  <si>
    <t>784418011.S</t>
  </si>
  <si>
    <t>Zakrývanie otvorov, podláh a zariadení fóliou v miestnostiach alebo na schodisku</t>
  </si>
  <si>
    <t>-1172431209</t>
  </si>
  <si>
    <t>-398314684</t>
  </si>
  <si>
    <t>Elektroinštalácia - demontáž a spätná montáž svietidiel zo stien</t>
  </si>
  <si>
    <t>-263963530</t>
  </si>
  <si>
    <t>c - Javisko - opravy stien a podlahy</t>
  </si>
  <si>
    <t xml:space="preserve">    767 - Konštrukcie doplnkové kovové</t>
  </si>
  <si>
    <t>862038984</t>
  </si>
  <si>
    <t>-116648789</t>
  </si>
  <si>
    <t>-1799299063</t>
  </si>
  <si>
    <t>510649386</t>
  </si>
  <si>
    <t>1941089755</t>
  </si>
  <si>
    <t>1686996724</t>
  </si>
  <si>
    <t>-1564315825</t>
  </si>
  <si>
    <t>-1111069116</t>
  </si>
  <si>
    <t>-1902040121</t>
  </si>
  <si>
    <t>-1187163064</t>
  </si>
  <si>
    <t>767</t>
  </si>
  <si>
    <t>Konštrukcie doplnkové kovové</t>
  </si>
  <si>
    <t>767996801.S</t>
  </si>
  <si>
    <t>Demontáž ostatných doplnkov stavieb s hmotnosťou jednotlivých dielov konštrukcií do 50 kg,  -0,00100t</t>
  </si>
  <si>
    <t>kg</t>
  </si>
  <si>
    <t>1539103711</t>
  </si>
  <si>
    <t>767995104.S</t>
  </si>
  <si>
    <t>Montáž ostatných atypických stavebných doplnkových konštrukcií nad 20 do 50 kg - spätná montáž</t>
  </si>
  <si>
    <t>-1255435860</t>
  </si>
  <si>
    <t>775411810.S</t>
  </si>
  <si>
    <t>Demontáž soklíkov alebo líšt pripevnených klincami,  -0,00100t</t>
  </si>
  <si>
    <t>1521639336</t>
  </si>
  <si>
    <t>766899265</t>
  </si>
  <si>
    <t>-806538970</t>
  </si>
  <si>
    <t>775591901.S</t>
  </si>
  <si>
    <t>Ostatné opravy na nášľapnej ploche brúsenie podláh strojné s náterom lakom</t>
  </si>
  <si>
    <t>-77554666</t>
  </si>
  <si>
    <t>1474022541</t>
  </si>
  <si>
    <t>394440173</t>
  </si>
  <si>
    <t>1419203411</t>
  </si>
  <si>
    <t>-1261053972</t>
  </si>
  <si>
    <t>00320986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</si>
</sst>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M11" sqref="AM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1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83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7"/>
      <c r="BE5" s="18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85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7"/>
      <c r="BE6" s="18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8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81"/>
      <c r="BS8" s="14" t="s">
        <v>6</v>
      </c>
    </row>
    <row r="9" spans="1:74" s="1" customFormat="1" ht="14.45" customHeight="1">
      <c r="B9" s="17"/>
      <c r="AR9" s="17"/>
      <c r="BE9" s="181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7" t="s">
        <v>342</v>
      </c>
      <c r="AR10" s="17"/>
      <c r="BE10" s="181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81"/>
      <c r="BS11" s="14" t="s">
        <v>6</v>
      </c>
    </row>
    <row r="12" spans="1:74" s="1" customFormat="1" ht="6.95" customHeight="1">
      <c r="B12" s="17"/>
      <c r="AR12" s="17"/>
      <c r="BE12" s="181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81"/>
      <c r="BS13" s="14" t="s">
        <v>6</v>
      </c>
    </row>
    <row r="14" spans="1:74" ht="12.75">
      <c r="B14" s="17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4" t="s">
        <v>26</v>
      </c>
      <c r="AN14" s="26" t="s">
        <v>28</v>
      </c>
      <c r="AR14" s="17"/>
      <c r="BE14" s="181"/>
      <c r="BS14" s="14" t="s">
        <v>6</v>
      </c>
    </row>
    <row r="15" spans="1:74" s="1" customFormat="1" ht="6.95" customHeight="1">
      <c r="B15" s="17"/>
      <c r="AR15" s="17"/>
      <c r="BE15" s="181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81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181"/>
      <c r="BS17" s="14" t="s">
        <v>31</v>
      </c>
    </row>
    <row r="18" spans="1:71" s="1" customFormat="1" ht="6.95" customHeight="1">
      <c r="B18" s="17"/>
      <c r="AR18" s="17"/>
      <c r="BE18" s="181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181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181"/>
      <c r="BS20" s="14" t="s">
        <v>31</v>
      </c>
    </row>
    <row r="21" spans="1:71" s="1" customFormat="1" ht="6.95" customHeight="1">
      <c r="B21" s="17"/>
      <c r="AR21" s="17"/>
      <c r="BE21" s="181"/>
    </row>
    <row r="22" spans="1:71" s="1" customFormat="1" ht="12" customHeight="1">
      <c r="B22" s="17"/>
      <c r="D22" s="24" t="s">
        <v>33</v>
      </c>
      <c r="AR22" s="17"/>
      <c r="BE22" s="181"/>
    </row>
    <row r="23" spans="1:71" s="1" customFormat="1" ht="16.5" customHeight="1">
      <c r="B23" s="17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7"/>
      <c r="BE23" s="181"/>
    </row>
    <row r="24" spans="1:71" s="1" customFormat="1" ht="6.95" customHeight="1">
      <c r="B24" s="17"/>
      <c r="AR24" s="17"/>
      <c r="BE24" s="181"/>
    </row>
    <row r="25" spans="1:71" s="1" customFormat="1" ht="6.95" customHeight="1">
      <c r="B25" s="1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7"/>
      <c r="BE25" s="181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P26" s="30"/>
      <c r="AQ26" s="30"/>
      <c r="AR26" s="31"/>
      <c r="BE26" s="181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81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1" t="s">
        <v>35</v>
      </c>
      <c r="M28" s="191"/>
      <c r="N28" s="191"/>
      <c r="O28" s="191"/>
      <c r="P28" s="191"/>
      <c r="Q28" s="30"/>
      <c r="R28" s="30"/>
      <c r="S28" s="30"/>
      <c r="T28" s="30"/>
      <c r="U28" s="30"/>
      <c r="V28" s="30"/>
      <c r="W28" s="191" t="s">
        <v>36</v>
      </c>
      <c r="X28" s="191"/>
      <c r="Y28" s="191"/>
      <c r="Z28" s="191"/>
      <c r="AA28" s="191"/>
      <c r="AB28" s="191"/>
      <c r="AC28" s="191"/>
      <c r="AD28" s="191"/>
      <c r="AE28" s="191"/>
      <c r="AF28" s="30"/>
      <c r="AG28" s="30"/>
      <c r="AH28" s="30"/>
      <c r="AI28" s="30"/>
      <c r="AJ28" s="30"/>
      <c r="AK28" s="191" t="s">
        <v>37</v>
      </c>
      <c r="AL28" s="191"/>
      <c r="AM28" s="191"/>
      <c r="AN28" s="191"/>
      <c r="AO28" s="191"/>
      <c r="AP28" s="30"/>
      <c r="AQ28" s="30"/>
      <c r="AR28" s="31"/>
      <c r="BE28" s="181"/>
    </row>
    <row r="29" spans="1:71" s="3" customFormat="1" ht="14.45" customHeight="1">
      <c r="B29" s="35"/>
      <c r="D29" s="24" t="s">
        <v>38</v>
      </c>
      <c r="F29" s="36" t="s">
        <v>39</v>
      </c>
      <c r="L29" s="194">
        <v>0.23</v>
      </c>
      <c r="M29" s="193"/>
      <c r="N29" s="193"/>
      <c r="O29" s="193"/>
      <c r="P29" s="193"/>
      <c r="Q29" s="37"/>
      <c r="R29" s="37"/>
      <c r="S29" s="37"/>
      <c r="T29" s="37"/>
      <c r="U29" s="37"/>
      <c r="V29" s="37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7"/>
      <c r="AG29" s="37"/>
      <c r="AH29" s="37"/>
      <c r="AI29" s="37"/>
      <c r="AJ29" s="37"/>
      <c r="AK29" s="192">
        <f>ROUND(AV94, 2)</f>
        <v>0</v>
      </c>
      <c r="AL29" s="193"/>
      <c r="AM29" s="193"/>
      <c r="AN29" s="193"/>
      <c r="AO29" s="193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182"/>
    </row>
    <row r="30" spans="1:71" s="3" customFormat="1" ht="14.45" customHeight="1">
      <c r="B30" s="35"/>
      <c r="F30" s="36" t="s">
        <v>40</v>
      </c>
      <c r="L30" s="194">
        <v>0.23</v>
      </c>
      <c r="M30" s="193"/>
      <c r="N30" s="193"/>
      <c r="O30" s="193"/>
      <c r="P30" s="193"/>
      <c r="Q30" s="37"/>
      <c r="R30" s="37"/>
      <c r="S30" s="37"/>
      <c r="T30" s="37"/>
      <c r="U30" s="37"/>
      <c r="V30" s="37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37"/>
      <c r="AG30" s="37"/>
      <c r="AH30" s="37"/>
      <c r="AI30" s="37"/>
      <c r="AJ30" s="37"/>
      <c r="AK30" s="192">
        <f>ROUND(AW94, 2)</f>
        <v>0</v>
      </c>
      <c r="AL30" s="193"/>
      <c r="AM30" s="193"/>
      <c r="AN30" s="193"/>
      <c r="AO30" s="193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182"/>
    </row>
    <row r="31" spans="1:71" s="3" customFormat="1" ht="14.45" hidden="1" customHeight="1">
      <c r="B31" s="35"/>
      <c r="F31" s="24" t="s">
        <v>41</v>
      </c>
      <c r="L31" s="197">
        <v>0.23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5"/>
      <c r="BE31" s="182"/>
    </row>
    <row r="32" spans="1:71" s="3" customFormat="1" ht="14.45" hidden="1" customHeight="1">
      <c r="B32" s="35"/>
      <c r="F32" s="24" t="s">
        <v>42</v>
      </c>
      <c r="L32" s="197">
        <v>0.23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5"/>
      <c r="BE32" s="182"/>
    </row>
    <row r="33" spans="1:57" s="3" customFormat="1" ht="14.45" hidden="1" customHeight="1">
      <c r="B33" s="35"/>
      <c r="F33" s="36" t="s">
        <v>43</v>
      </c>
      <c r="L33" s="194">
        <v>0</v>
      </c>
      <c r="M33" s="193"/>
      <c r="N33" s="193"/>
      <c r="O33" s="193"/>
      <c r="P33" s="193"/>
      <c r="Q33" s="37"/>
      <c r="R33" s="37"/>
      <c r="S33" s="37"/>
      <c r="T33" s="37"/>
      <c r="U33" s="37"/>
      <c r="V33" s="37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7"/>
      <c r="AG33" s="37"/>
      <c r="AH33" s="37"/>
      <c r="AI33" s="37"/>
      <c r="AJ33" s="37"/>
      <c r="AK33" s="192">
        <v>0</v>
      </c>
      <c r="AL33" s="193"/>
      <c r="AM33" s="193"/>
      <c r="AN33" s="193"/>
      <c r="AO33" s="193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182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81"/>
    </row>
    <row r="35" spans="1:57" s="2" customFormat="1" ht="25.9" customHeight="1">
      <c r="A35" s="30"/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198" t="s">
        <v>46</v>
      </c>
      <c r="Y35" s="199"/>
      <c r="Z35" s="199"/>
      <c r="AA35" s="199"/>
      <c r="AB35" s="199"/>
      <c r="AC35" s="41"/>
      <c r="AD35" s="41"/>
      <c r="AE35" s="41"/>
      <c r="AF35" s="41"/>
      <c r="AG35" s="41"/>
      <c r="AH35" s="41"/>
      <c r="AI35" s="41"/>
      <c r="AJ35" s="41"/>
      <c r="AK35" s="200">
        <f>SUM(AK26:AK33)</f>
        <v>0</v>
      </c>
      <c r="AL35" s="199"/>
      <c r="AM35" s="199"/>
      <c r="AN35" s="199"/>
      <c r="AO35" s="201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30"/>
      <c r="B60" s="31"/>
      <c r="C60" s="30"/>
      <c r="D60" s="46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49</v>
      </c>
      <c r="AI60" s="33"/>
      <c r="AJ60" s="33"/>
      <c r="AK60" s="33"/>
      <c r="AL60" s="33"/>
      <c r="AM60" s="46" t="s">
        <v>50</v>
      </c>
      <c r="AN60" s="33"/>
      <c r="AO60" s="33"/>
      <c r="AP60" s="30"/>
      <c r="AQ60" s="30"/>
      <c r="AR60" s="31"/>
      <c r="BE60" s="30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30"/>
      <c r="B64" s="31"/>
      <c r="C64" s="30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30"/>
      <c r="B75" s="31"/>
      <c r="C75" s="30"/>
      <c r="D75" s="46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49</v>
      </c>
      <c r="AI75" s="33"/>
      <c r="AJ75" s="33"/>
      <c r="AK75" s="33"/>
      <c r="AL75" s="33"/>
      <c r="AM75" s="46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1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1" s="2" customFormat="1" ht="24.95" customHeight="1">
      <c r="A82" s="30"/>
      <c r="B82" s="31"/>
      <c r="C82" s="18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52"/>
      <c r="C84" s="24" t="s">
        <v>12</v>
      </c>
      <c r="L84" s="4" t="str">
        <f>K5</f>
        <v>13</v>
      </c>
      <c r="AR84" s="52"/>
    </row>
    <row r="85" spans="1:91" s="5" customFormat="1" ht="36.950000000000003" customHeight="1">
      <c r="B85" s="53"/>
      <c r="C85" s="54" t="s">
        <v>15</v>
      </c>
      <c r="L85" s="202" t="str">
        <f>K6</f>
        <v>Rudno nad Hronom Kultúrny dom Rekonštrukcia interiérov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53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4" t="s">
        <v>19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Rudno nad Hronom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4" t="s">
        <v>21</v>
      </c>
      <c r="AJ87" s="30"/>
      <c r="AK87" s="30"/>
      <c r="AL87" s="30"/>
      <c r="AM87" s="204" t="str">
        <f>IF(AN8= "","",AN8)</f>
        <v>15. 7. 2025</v>
      </c>
      <c r="AN87" s="204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4" t="s">
        <v>23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Obec Rudno nad Hronom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4" t="s">
        <v>29</v>
      </c>
      <c r="AJ89" s="30"/>
      <c r="AK89" s="30"/>
      <c r="AL89" s="30"/>
      <c r="AM89" s="205" t="str">
        <f>IF(E17="","",E17)</f>
        <v xml:space="preserve"> </v>
      </c>
      <c r="AN89" s="206"/>
      <c r="AO89" s="206"/>
      <c r="AP89" s="206"/>
      <c r="AQ89" s="30"/>
      <c r="AR89" s="31"/>
      <c r="AS89" s="207" t="s">
        <v>54</v>
      </c>
      <c r="AT89" s="208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1" s="2" customFormat="1" ht="15.2" customHeight="1">
      <c r="A90" s="30"/>
      <c r="B90" s="31"/>
      <c r="C90" s="24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4" t="s">
        <v>32</v>
      </c>
      <c r="AJ90" s="30"/>
      <c r="AK90" s="30"/>
      <c r="AL90" s="30"/>
      <c r="AM90" s="205" t="str">
        <f>IF(E20="","",E20)</f>
        <v xml:space="preserve"> </v>
      </c>
      <c r="AN90" s="206"/>
      <c r="AO90" s="206"/>
      <c r="AP90" s="206"/>
      <c r="AQ90" s="30"/>
      <c r="AR90" s="31"/>
      <c r="AS90" s="209"/>
      <c r="AT90" s="210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9"/>
      <c r="AT91" s="210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1" s="2" customFormat="1" ht="29.25" customHeight="1">
      <c r="A92" s="30"/>
      <c r="B92" s="31"/>
      <c r="C92" s="211" t="s">
        <v>55</v>
      </c>
      <c r="D92" s="212"/>
      <c r="E92" s="212"/>
      <c r="F92" s="212"/>
      <c r="G92" s="212"/>
      <c r="H92" s="61"/>
      <c r="I92" s="213" t="s">
        <v>56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57</v>
      </c>
      <c r="AH92" s="212"/>
      <c r="AI92" s="212"/>
      <c r="AJ92" s="212"/>
      <c r="AK92" s="212"/>
      <c r="AL92" s="212"/>
      <c r="AM92" s="212"/>
      <c r="AN92" s="213" t="s">
        <v>58</v>
      </c>
      <c r="AO92" s="212"/>
      <c r="AP92" s="215"/>
      <c r="AQ92" s="62" t="s">
        <v>59</v>
      </c>
      <c r="AR92" s="31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1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9">
        <f>ROUND(SUM(AG95:AG97),2)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73" t="s">
        <v>1</v>
      </c>
      <c r="AR94" s="69"/>
      <c r="AS94" s="74">
        <f>ROUND(SUM(AS95:AS97),2)</f>
        <v>0</v>
      </c>
      <c r="AT94" s="75">
        <f>ROUND(SUM(AV94:AW94),2)</f>
        <v>0</v>
      </c>
      <c r="AU94" s="76">
        <f>ROUND(SUM(AU95:AU97),5)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ROUND(SUM(AZ95:AZ97),2)</f>
        <v>0</v>
      </c>
      <c r="BA94" s="75">
        <f>ROUND(SUM(BA95:BA97),2)</f>
        <v>0</v>
      </c>
      <c r="BB94" s="75">
        <f>ROUND(SUM(BB95:BB97),2)</f>
        <v>0</v>
      </c>
      <c r="BC94" s="75">
        <f>ROUND(SUM(BC95:BC97),2)</f>
        <v>0</v>
      </c>
      <c r="BD94" s="77">
        <f>ROUND(SUM(BD95:BD97),2)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16.5" customHeight="1">
      <c r="A95" s="80" t="s">
        <v>78</v>
      </c>
      <c r="B95" s="81"/>
      <c r="C95" s="82"/>
      <c r="D95" s="218" t="s">
        <v>79</v>
      </c>
      <c r="E95" s="218"/>
      <c r="F95" s="218"/>
      <c r="G95" s="218"/>
      <c r="H95" s="218"/>
      <c r="I95" s="83"/>
      <c r="J95" s="218" t="s">
        <v>80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'a - Rekonštrukcia miestno...'!J30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84" t="s">
        <v>81</v>
      </c>
      <c r="AR95" s="81"/>
      <c r="AS95" s="85">
        <v>0</v>
      </c>
      <c r="AT95" s="86">
        <f>ROUND(SUM(AV95:AW95),2)</f>
        <v>0</v>
      </c>
      <c r="AU95" s="87">
        <f>'a - Rekonštrukcia miestno...'!P128</f>
        <v>0</v>
      </c>
      <c r="AV95" s="86">
        <f>'a - Rekonštrukcia miestno...'!J33</f>
        <v>0</v>
      </c>
      <c r="AW95" s="86">
        <f>'a - Rekonštrukcia miestno...'!J34</f>
        <v>0</v>
      </c>
      <c r="AX95" s="86">
        <f>'a - Rekonštrukcia miestno...'!J35</f>
        <v>0</v>
      </c>
      <c r="AY95" s="86">
        <f>'a - Rekonštrukcia miestno...'!J36</f>
        <v>0</v>
      </c>
      <c r="AZ95" s="86">
        <f>'a - Rekonštrukcia miestno...'!F33</f>
        <v>0</v>
      </c>
      <c r="BA95" s="86">
        <f>'a - Rekonštrukcia miestno...'!F34</f>
        <v>0</v>
      </c>
      <c r="BB95" s="86">
        <f>'a - Rekonštrukcia miestno...'!F35</f>
        <v>0</v>
      </c>
      <c r="BC95" s="86">
        <f>'a - Rekonštrukcia miestno...'!F36</f>
        <v>0</v>
      </c>
      <c r="BD95" s="88">
        <f>'a - Rekonštrukcia miestno...'!F37</f>
        <v>0</v>
      </c>
      <c r="BT95" s="89" t="s">
        <v>82</v>
      </c>
      <c r="BV95" s="89" t="s">
        <v>76</v>
      </c>
      <c r="BW95" s="89" t="s">
        <v>83</v>
      </c>
      <c r="BX95" s="89" t="s">
        <v>4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18" t="s">
        <v>84</v>
      </c>
      <c r="E96" s="218"/>
      <c r="F96" s="218"/>
      <c r="G96" s="218"/>
      <c r="H96" s="218"/>
      <c r="I96" s="83"/>
      <c r="J96" s="218" t="s">
        <v>85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'b - Hlavná sála rekonštru...'!J30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84" t="s">
        <v>81</v>
      </c>
      <c r="AR96" s="81"/>
      <c r="AS96" s="85">
        <v>0</v>
      </c>
      <c r="AT96" s="86">
        <f>ROUND(SUM(AV96:AW96),2)</f>
        <v>0</v>
      </c>
      <c r="AU96" s="87">
        <f>'b - Hlavná sála rekonštru...'!P126</f>
        <v>0</v>
      </c>
      <c r="AV96" s="86">
        <f>'b - Hlavná sála rekonštru...'!J33</f>
        <v>0</v>
      </c>
      <c r="AW96" s="86">
        <f>'b - Hlavná sála rekonštru...'!J34</f>
        <v>0</v>
      </c>
      <c r="AX96" s="86">
        <f>'b - Hlavná sála rekonštru...'!J35</f>
        <v>0</v>
      </c>
      <c r="AY96" s="86">
        <f>'b - Hlavná sála rekonštru...'!J36</f>
        <v>0</v>
      </c>
      <c r="AZ96" s="86">
        <f>'b - Hlavná sála rekonštru...'!F33</f>
        <v>0</v>
      </c>
      <c r="BA96" s="86">
        <f>'b - Hlavná sála rekonštru...'!F34</f>
        <v>0</v>
      </c>
      <c r="BB96" s="86">
        <f>'b - Hlavná sála rekonštru...'!F35</f>
        <v>0</v>
      </c>
      <c r="BC96" s="86">
        <f>'b - Hlavná sála rekonštru...'!F36</f>
        <v>0</v>
      </c>
      <c r="BD96" s="88">
        <f>'b - Hlavná sála rekonštru...'!F37</f>
        <v>0</v>
      </c>
      <c r="BT96" s="89" t="s">
        <v>82</v>
      </c>
      <c r="BV96" s="89" t="s">
        <v>76</v>
      </c>
      <c r="BW96" s="89" t="s">
        <v>86</v>
      </c>
      <c r="BX96" s="89" t="s">
        <v>4</v>
      </c>
      <c r="CL96" s="89" t="s">
        <v>1</v>
      </c>
      <c r="CM96" s="89" t="s">
        <v>74</v>
      </c>
    </row>
    <row r="97" spans="1:91" s="7" customFormat="1" ht="16.5" customHeight="1">
      <c r="A97" s="80" t="s">
        <v>78</v>
      </c>
      <c r="B97" s="81"/>
      <c r="C97" s="82"/>
      <c r="D97" s="218" t="s">
        <v>87</v>
      </c>
      <c r="E97" s="218"/>
      <c r="F97" s="218"/>
      <c r="G97" s="218"/>
      <c r="H97" s="218"/>
      <c r="I97" s="83"/>
      <c r="J97" s="218" t="s">
        <v>88</v>
      </c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6">
        <f>'c - Javisko - opravy stie...'!J30</f>
        <v>0</v>
      </c>
      <c r="AH97" s="217"/>
      <c r="AI97" s="217"/>
      <c r="AJ97" s="217"/>
      <c r="AK97" s="217"/>
      <c r="AL97" s="217"/>
      <c r="AM97" s="217"/>
      <c r="AN97" s="216">
        <f>SUM(AG97,AT97)</f>
        <v>0</v>
      </c>
      <c r="AO97" s="217"/>
      <c r="AP97" s="217"/>
      <c r="AQ97" s="84" t="s">
        <v>81</v>
      </c>
      <c r="AR97" s="81"/>
      <c r="AS97" s="90">
        <v>0</v>
      </c>
      <c r="AT97" s="91">
        <f>ROUND(SUM(AV97:AW97),2)</f>
        <v>0</v>
      </c>
      <c r="AU97" s="92">
        <f>'c - Javisko - opravy stie...'!P124</f>
        <v>0</v>
      </c>
      <c r="AV97" s="91">
        <f>'c - Javisko - opravy stie...'!J33</f>
        <v>0</v>
      </c>
      <c r="AW97" s="91">
        <f>'c - Javisko - opravy stie...'!J34</f>
        <v>0</v>
      </c>
      <c r="AX97" s="91">
        <f>'c - Javisko - opravy stie...'!J35</f>
        <v>0</v>
      </c>
      <c r="AY97" s="91">
        <f>'c - Javisko - opravy stie...'!J36</f>
        <v>0</v>
      </c>
      <c r="AZ97" s="91">
        <f>'c - Javisko - opravy stie...'!F33</f>
        <v>0</v>
      </c>
      <c r="BA97" s="91">
        <f>'c - Javisko - opravy stie...'!F34</f>
        <v>0</v>
      </c>
      <c r="BB97" s="91">
        <f>'c - Javisko - opravy stie...'!F35</f>
        <v>0</v>
      </c>
      <c r="BC97" s="91">
        <f>'c - Javisko - opravy stie...'!F36</f>
        <v>0</v>
      </c>
      <c r="BD97" s="93">
        <f>'c - Javisko - opravy stie...'!F37</f>
        <v>0</v>
      </c>
      <c r="BT97" s="89" t="s">
        <v>82</v>
      </c>
      <c r="BV97" s="89" t="s">
        <v>76</v>
      </c>
      <c r="BW97" s="89" t="s">
        <v>89</v>
      </c>
      <c r="BX97" s="89" t="s">
        <v>4</v>
      </c>
      <c r="CL97" s="89" t="s">
        <v>1</v>
      </c>
      <c r="CM97" s="89" t="s">
        <v>74</v>
      </c>
    </row>
    <row r="98" spans="1:91" s="2" customFormat="1" ht="30" customHeight="1">
      <c r="A98" s="30"/>
      <c r="B98" s="31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1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91" s="2" customFormat="1" ht="6.95" customHeight="1">
      <c r="A99" s="30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31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a - Rekonštrukcia miestno...'!C2" display="/" xr:uid="{00000000-0004-0000-0000-000000000000}"/>
    <hyperlink ref="A96" location="'b - Hlavná sála rekonštru...'!C2" display="/" xr:uid="{00000000-0004-0000-0000-000001000000}"/>
    <hyperlink ref="A97" location="'c - Javisko - opravy stie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90</v>
      </c>
      <c r="L4" s="17"/>
      <c r="M4" s="9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Rudno nad Hronom Kultúrny dom Rekonštrukcia interiérov</v>
      </c>
      <c r="F7" s="223"/>
      <c r="G7" s="223"/>
      <c r="H7" s="223"/>
      <c r="L7" s="17"/>
    </row>
    <row r="8" spans="1:46" s="2" customFormat="1" ht="12" customHeight="1">
      <c r="A8" s="30"/>
      <c r="B8" s="31"/>
      <c r="C8" s="30"/>
      <c r="D8" s="24" t="s">
        <v>91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2" t="s">
        <v>92</v>
      </c>
      <c r="F9" s="224"/>
      <c r="G9" s="224"/>
      <c r="H9" s="224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17</v>
      </c>
      <c r="E11" s="30"/>
      <c r="F11" s="22" t="s">
        <v>1</v>
      </c>
      <c r="G11" s="30"/>
      <c r="H11" s="30"/>
      <c r="I11" s="24" t="s">
        <v>18</v>
      </c>
      <c r="J11" s="22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19</v>
      </c>
      <c r="E12" s="30"/>
      <c r="F12" s="22" t="s">
        <v>30</v>
      </c>
      <c r="G12" s="30"/>
      <c r="H12" s="30"/>
      <c r="I12" s="24" t="s">
        <v>21</v>
      </c>
      <c r="J12" s="56" t="str">
        <f>'Rekapitulácia stavby'!AN8</f>
        <v>15. 7. 2025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23</v>
      </c>
      <c r="E14" s="30"/>
      <c r="F14" s="30"/>
      <c r="G14" s="30"/>
      <c r="H14" s="30"/>
      <c r="I14" s="24" t="s">
        <v>24</v>
      </c>
      <c r="J14" s="22" t="str">
        <f>IF('Rekapitulácia stavby'!AN10="","",'Rekapitulácia stavby'!AN10)</f>
        <v>00320986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tr">
        <f>IF('Rekapitulácia stavby'!E11="","",'Rekapitulácia stavby'!E11)</f>
        <v>Obec Rudno nad Hronom</v>
      </c>
      <c r="F15" s="30"/>
      <c r="G15" s="30"/>
      <c r="H15" s="30"/>
      <c r="I15" s="24" t="s">
        <v>26</v>
      </c>
      <c r="J15" s="22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27</v>
      </c>
      <c r="E17" s="30"/>
      <c r="F17" s="30"/>
      <c r="G17" s="30"/>
      <c r="H17" s="30"/>
      <c r="I17" s="24" t="s">
        <v>24</v>
      </c>
      <c r="J17" s="25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25" t="str">
        <f>'Rekapitulácia stavby'!E14</f>
        <v>Vyplň údaj</v>
      </c>
      <c r="F18" s="183"/>
      <c r="G18" s="183"/>
      <c r="H18" s="183"/>
      <c r="I18" s="24" t="s">
        <v>26</v>
      </c>
      <c r="J18" s="25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29</v>
      </c>
      <c r="E20" s="30"/>
      <c r="F20" s="30"/>
      <c r="G20" s="30"/>
      <c r="H20" s="30"/>
      <c r="I20" s="24" t="s">
        <v>24</v>
      </c>
      <c r="J20" s="22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24" t="s">
        <v>26</v>
      </c>
      <c r="J21" s="22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32</v>
      </c>
      <c r="E23" s="30"/>
      <c r="F23" s="30"/>
      <c r="G23" s="30"/>
      <c r="H23" s="30"/>
      <c r="I23" s="24" t="s">
        <v>24</v>
      </c>
      <c r="J23" s="22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24" t="s">
        <v>26</v>
      </c>
      <c r="J24" s="22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5"/>
      <c r="B27" s="96"/>
      <c r="C27" s="95"/>
      <c r="D27" s="95"/>
      <c r="E27" s="188" t="s">
        <v>1</v>
      </c>
      <c r="F27" s="188"/>
      <c r="G27" s="188"/>
      <c r="H27" s="188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ROUND(J128,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9" t="s">
        <v>38</v>
      </c>
      <c r="E33" s="36" t="s">
        <v>39</v>
      </c>
      <c r="F33" s="100">
        <f>ROUND((SUM(BE128:BE172)),  2)</f>
        <v>0</v>
      </c>
      <c r="G33" s="101"/>
      <c r="H33" s="101"/>
      <c r="I33" s="102">
        <v>0.23</v>
      </c>
      <c r="J33" s="100">
        <f>ROUND(((SUM(BE128:BE172))*I33),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40</v>
      </c>
      <c r="F34" s="100">
        <f>ROUND((SUM(BF128:BF172)),  2)</f>
        <v>0</v>
      </c>
      <c r="G34" s="101"/>
      <c r="H34" s="101"/>
      <c r="I34" s="102">
        <v>0.23</v>
      </c>
      <c r="J34" s="100">
        <f>ROUND(((SUM(BF128:BF172))*I34),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41</v>
      </c>
      <c r="F35" s="103">
        <f>ROUND((SUM(BG128:BG172)),  2)</f>
        <v>0</v>
      </c>
      <c r="G35" s="30"/>
      <c r="H35" s="30"/>
      <c r="I35" s="104">
        <v>0.23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42</v>
      </c>
      <c r="F36" s="103">
        <f>ROUND((SUM(BH128:BH172)),  2)</f>
        <v>0</v>
      </c>
      <c r="G36" s="30"/>
      <c r="H36" s="30"/>
      <c r="I36" s="104">
        <v>0.23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ROUND((SUM(BI128:BI172)),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8" t="s">
        <v>93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4" t="s">
        <v>15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2" t="str">
        <f>E7</f>
        <v>Rudno nad Hronom Kultúrny dom Rekonštrukcia interiérov</v>
      </c>
      <c r="F85" s="223"/>
      <c r="G85" s="223"/>
      <c r="H85" s="223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4" t="s">
        <v>91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2" t="str">
        <f>E9</f>
        <v>a - Rekonštrukcia miestnosti Archív</v>
      </c>
      <c r="F87" s="224"/>
      <c r="G87" s="224"/>
      <c r="H87" s="224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4" t="s">
        <v>19</v>
      </c>
      <c r="D89" s="30"/>
      <c r="E89" s="30"/>
      <c r="F89" s="22" t="str">
        <f>F12</f>
        <v xml:space="preserve"> </v>
      </c>
      <c r="G89" s="30"/>
      <c r="H89" s="30"/>
      <c r="I89" s="24" t="s">
        <v>21</v>
      </c>
      <c r="J89" s="56" t="str">
        <f>IF(J12="","",J12)</f>
        <v>15. 7. 2025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4" t="s">
        <v>23</v>
      </c>
      <c r="D91" s="30"/>
      <c r="E91" s="30"/>
      <c r="F91" s="22" t="str">
        <f>E15</f>
        <v>Obec Rudno nad Hronom</v>
      </c>
      <c r="G91" s="30"/>
      <c r="H91" s="30"/>
      <c r="I91" s="24" t="s">
        <v>29</v>
      </c>
      <c r="J91" s="28" t="str">
        <f>E21</f>
        <v xml:space="preserve"> 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4" t="s">
        <v>27</v>
      </c>
      <c r="D92" s="30"/>
      <c r="E92" s="30"/>
      <c r="F92" s="22" t="str">
        <f>IF(E18="","",E18)</f>
        <v>Vyplň údaj</v>
      </c>
      <c r="G92" s="30"/>
      <c r="H92" s="30"/>
      <c r="I92" s="24" t="s">
        <v>32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96</v>
      </c>
      <c r="D96" s="30"/>
      <c r="E96" s="30"/>
      <c r="F96" s="30"/>
      <c r="G96" s="30"/>
      <c r="H96" s="30"/>
      <c r="I96" s="30"/>
      <c r="J96" s="72">
        <f>J128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97</v>
      </c>
    </row>
    <row r="97" spans="1:31" s="9" customFormat="1" ht="24.95" hidden="1" customHeight="1">
      <c r="B97" s="116"/>
      <c r="D97" s="117" t="s">
        <v>98</v>
      </c>
      <c r="E97" s="118"/>
      <c r="F97" s="118"/>
      <c r="G97" s="118"/>
      <c r="H97" s="118"/>
      <c r="I97" s="118"/>
      <c r="J97" s="119">
        <f>J129</f>
        <v>0</v>
      </c>
      <c r="L97" s="116"/>
    </row>
    <row r="98" spans="1:31" s="10" customFormat="1" ht="19.899999999999999" hidden="1" customHeight="1">
      <c r="B98" s="120"/>
      <c r="D98" s="121" t="s">
        <v>99</v>
      </c>
      <c r="E98" s="122"/>
      <c r="F98" s="122"/>
      <c r="G98" s="122"/>
      <c r="H98" s="122"/>
      <c r="I98" s="122"/>
      <c r="J98" s="123">
        <f>J130</f>
        <v>0</v>
      </c>
      <c r="L98" s="120"/>
    </row>
    <row r="99" spans="1:31" s="10" customFormat="1" ht="19.899999999999999" hidden="1" customHeight="1">
      <c r="B99" s="120"/>
      <c r="D99" s="121" t="s">
        <v>100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31" s="10" customFormat="1" ht="19.899999999999999" hidden="1" customHeight="1">
      <c r="B100" s="120"/>
      <c r="D100" s="121" t="s">
        <v>101</v>
      </c>
      <c r="E100" s="122"/>
      <c r="F100" s="122"/>
      <c r="G100" s="122"/>
      <c r="H100" s="122"/>
      <c r="I100" s="122"/>
      <c r="J100" s="123">
        <f>J142</f>
        <v>0</v>
      </c>
      <c r="L100" s="120"/>
    </row>
    <row r="101" spans="1:31" s="10" customFormat="1" ht="19.899999999999999" hidden="1" customHeight="1">
      <c r="B101" s="120"/>
      <c r="D101" s="121" t="s">
        <v>102</v>
      </c>
      <c r="E101" s="122"/>
      <c r="F101" s="122"/>
      <c r="G101" s="122"/>
      <c r="H101" s="122"/>
      <c r="I101" s="122"/>
      <c r="J101" s="123">
        <f>J149</f>
        <v>0</v>
      </c>
      <c r="L101" s="120"/>
    </row>
    <row r="102" spans="1:31" s="9" customFormat="1" ht="24.95" hidden="1" customHeight="1">
      <c r="B102" s="116"/>
      <c r="D102" s="117" t="s">
        <v>103</v>
      </c>
      <c r="E102" s="118"/>
      <c r="F102" s="118"/>
      <c r="G102" s="118"/>
      <c r="H102" s="118"/>
      <c r="I102" s="118"/>
      <c r="J102" s="119">
        <f>J151</f>
        <v>0</v>
      </c>
      <c r="L102" s="116"/>
    </row>
    <row r="103" spans="1:31" s="10" customFormat="1" ht="19.899999999999999" hidden="1" customHeight="1">
      <c r="B103" s="120"/>
      <c r="D103" s="121" t="s">
        <v>104</v>
      </c>
      <c r="E103" s="122"/>
      <c r="F103" s="122"/>
      <c r="G103" s="122"/>
      <c r="H103" s="122"/>
      <c r="I103" s="122"/>
      <c r="J103" s="123">
        <f>J152</f>
        <v>0</v>
      </c>
      <c r="L103" s="120"/>
    </row>
    <row r="104" spans="1:31" s="10" customFormat="1" ht="19.899999999999999" hidden="1" customHeight="1">
      <c r="B104" s="120"/>
      <c r="D104" s="121" t="s">
        <v>105</v>
      </c>
      <c r="E104" s="122"/>
      <c r="F104" s="122"/>
      <c r="G104" s="122"/>
      <c r="H104" s="122"/>
      <c r="I104" s="122"/>
      <c r="J104" s="123">
        <f>J154</f>
        <v>0</v>
      </c>
      <c r="L104" s="120"/>
    </row>
    <row r="105" spans="1:31" s="10" customFormat="1" ht="19.899999999999999" hidden="1" customHeight="1">
      <c r="B105" s="120"/>
      <c r="D105" s="121" t="s">
        <v>106</v>
      </c>
      <c r="E105" s="122"/>
      <c r="F105" s="122"/>
      <c r="G105" s="122"/>
      <c r="H105" s="122"/>
      <c r="I105" s="122"/>
      <c r="J105" s="123">
        <f>J157</f>
        <v>0</v>
      </c>
      <c r="L105" s="120"/>
    </row>
    <row r="106" spans="1:31" s="10" customFormat="1" ht="19.899999999999999" hidden="1" customHeight="1">
      <c r="B106" s="120"/>
      <c r="D106" s="121" t="s">
        <v>107</v>
      </c>
      <c r="E106" s="122"/>
      <c r="F106" s="122"/>
      <c r="G106" s="122"/>
      <c r="H106" s="122"/>
      <c r="I106" s="122"/>
      <c r="J106" s="123">
        <f>J166</f>
        <v>0</v>
      </c>
      <c r="L106" s="120"/>
    </row>
    <row r="107" spans="1:31" s="9" customFormat="1" ht="24.95" hidden="1" customHeight="1">
      <c r="B107" s="116"/>
      <c r="D107" s="117" t="s">
        <v>108</v>
      </c>
      <c r="E107" s="118"/>
      <c r="F107" s="118"/>
      <c r="G107" s="118"/>
      <c r="H107" s="118"/>
      <c r="I107" s="118"/>
      <c r="J107" s="119">
        <f>J170</f>
        <v>0</v>
      </c>
      <c r="L107" s="116"/>
    </row>
    <row r="108" spans="1:31" s="10" customFormat="1" ht="19.899999999999999" hidden="1" customHeight="1">
      <c r="B108" s="120"/>
      <c r="D108" s="121" t="s">
        <v>109</v>
      </c>
      <c r="E108" s="122"/>
      <c r="F108" s="122"/>
      <c r="G108" s="122"/>
      <c r="H108" s="122"/>
      <c r="I108" s="122"/>
      <c r="J108" s="123">
        <f>J171</f>
        <v>0</v>
      </c>
      <c r="L108" s="120"/>
    </row>
    <row r="109" spans="1:31" s="2" customFormat="1" ht="21.75" hidden="1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hidden="1" customHeight="1">
      <c r="A110" s="30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ht="11.25" hidden="1"/>
    <row r="112" spans="1:31" ht="11.25" hidden="1"/>
    <row r="113" spans="1:63" ht="11.25" hidden="1"/>
    <row r="114" spans="1:63" s="2" customFormat="1" ht="6.95" customHeight="1">
      <c r="A114" s="30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4.95" customHeight="1">
      <c r="A115" s="30"/>
      <c r="B115" s="31"/>
      <c r="C115" s="18" t="s">
        <v>110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4" t="s">
        <v>15</v>
      </c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0"/>
      <c r="D118" s="30"/>
      <c r="E118" s="222" t="str">
        <f>E7</f>
        <v>Rudno nad Hronom Kultúrny dom Rekonštrukcia interiérov</v>
      </c>
      <c r="F118" s="223"/>
      <c r="G118" s="223"/>
      <c r="H118" s="223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2" customHeight="1">
      <c r="A119" s="30"/>
      <c r="B119" s="31"/>
      <c r="C119" s="24" t="s">
        <v>91</v>
      </c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6.5" customHeight="1">
      <c r="A120" s="30"/>
      <c r="B120" s="31"/>
      <c r="C120" s="30"/>
      <c r="D120" s="30"/>
      <c r="E120" s="202" t="str">
        <f>E9</f>
        <v>a - Rekonštrukcia miestnosti Archív</v>
      </c>
      <c r="F120" s="224"/>
      <c r="G120" s="224"/>
      <c r="H120" s="224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2" customHeight="1">
      <c r="A122" s="30"/>
      <c r="B122" s="31"/>
      <c r="C122" s="24" t="s">
        <v>19</v>
      </c>
      <c r="D122" s="30"/>
      <c r="E122" s="30"/>
      <c r="F122" s="22" t="str">
        <f>F12</f>
        <v xml:space="preserve"> </v>
      </c>
      <c r="G122" s="30"/>
      <c r="H122" s="30"/>
      <c r="I122" s="24" t="s">
        <v>21</v>
      </c>
      <c r="J122" s="56" t="str">
        <f>IF(J12="","",J12)</f>
        <v>15. 7. 2025</v>
      </c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6.95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3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>
      <c r="A124" s="30"/>
      <c r="B124" s="31"/>
      <c r="C124" s="24" t="s">
        <v>23</v>
      </c>
      <c r="D124" s="30"/>
      <c r="E124" s="30"/>
      <c r="F124" s="22" t="str">
        <f>E15</f>
        <v>Obec Rudno nad Hronom</v>
      </c>
      <c r="G124" s="30"/>
      <c r="H124" s="30"/>
      <c r="I124" s="24" t="s">
        <v>29</v>
      </c>
      <c r="J124" s="28" t="str">
        <f>E21</f>
        <v xml:space="preserve"> </v>
      </c>
      <c r="K124" s="30"/>
      <c r="L124" s="4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5.2" customHeight="1">
      <c r="A125" s="30"/>
      <c r="B125" s="31"/>
      <c r="C125" s="24" t="s">
        <v>27</v>
      </c>
      <c r="D125" s="30"/>
      <c r="E125" s="30"/>
      <c r="F125" s="22" t="str">
        <f>IF(E18="","",E18)</f>
        <v>Vyplň údaj</v>
      </c>
      <c r="G125" s="30"/>
      <c r="H125" s="30"/>
      <c r="I125" s="24" t="s">
        <v>32</v>
      </c>
      <c r="J125" s="28" t="str">
        <f>E24</f>
        <v xml:space="preserve"> </v>
      </c>
      <c r="K125" s="30"/>
      <c r="L125" s="43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2" customFormat="1" ht="10.35" customHeight="1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3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63" s="11" customFormat="1" ht="29.25" customHeight="1">
      <c r="A127" s="124"/>
      <c r="B127" s="125"/>
      <c r="C127" s="126" t="s">
        <v>111</v>
      </c>
      <c r="D127" s="127" t="s">
        <v>59</v>
      </c>
      <c r="E127" s="127" t="s">
        <v>55</v>
      </c>
      <c r="F127" s="127" t="s">
        <v>56</v>
      </c>
      <c r="G127" s="127" t="s">
        <v>112</v>
      </c>
      <c r="H127" s="127" t="s">
        <v>113</v>
      </c>
      <c r="I127" s="127" t="s">
        <v>114</v>
      </c>
      <c r="J127" s="128" t="s">
        <v>95</v>
      </c>
      <c r="K127" s="129" t="s">
        <v>115</v>
      </c>
      <c r="L127" s="130"/>
      <c r="M127" s="63" t="s">
        <v>1</v>
      </c>
      <c r="N127" s="64" t="s">
        <v>38</v>
      </c>
      <c r="O127" s="64" t="s">
        <v>116</v>
      </c>
      <c r="P127" s="64" t="s">
        <v>117</v>
      </c>
      <c r="Q127" s="64" t="s">
        <v>118</v>
      </c>
      <c r="R127" s="64" t="s">
        <v>119</v>
      </c>
      <c r="S127" s="64" t="s">
        <v>120</v>
      </c>
      <c r="T127" s="65" t="s">
        <v>121</v>
      </c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</row>
    <row r="128" spans="1:63" s="2" customFormat="1" ht="22.9" customHeight="1">
      <c r="A128" s="30"/>
      <c r="B128" s="31"/>
      <c r="C128" s="70" t="s">
        <v>96</v>
      </c>
      <c r="D128" s="30"/>
      <c r="E128" s="30"/>
      <c r="F128" s="30"/>
      <c r="G128" s="30"/>
      <c r="H128" s="30"/>
      <c r="I128" s="30"/>
      <c r="J128" s="131">
        <f>BK128</f>
        <v>0</v>
      </c>
      <c r="K128" s="30"/>
      <c r="L128" s="31"/>
      <c r="M128" s="66"/>
      <c r="N128" s="57"/>
      <c r="O128" s="67"/>
      <c r="P128" s="132">
        <f>P129+P151+P170</f>
        <v>0</v>
      </c>
      <c r="Q128" s="67"/>
      <c r="R128" s="132">
        <f>R129+R151+R170</f>
        <v>15.014311900000001</v>
      </c>
      <c r="S128" s="67"/>
      <c r="T128" s="133">
        <f>T129+T151+T170</f>
        <v>7.1349999999999998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4" t="s">
        <v>73</v>
      </c>
      <c r="AU128" s="14" t="s">
        <v>97</v>
      </c>
      <c r="BK128" s="134">
        <f>BK129+BK151+BK170</f>
        <v>0</v>
      </c>
    </row>
    <row r="129" spans="1:65" s="12" customFormat="1" ht="25.9" customHeight="1">
      <c r="B129" s="135"/>
      <c r="D129" s="136" t="s">
        <v>73</v>
      </c>
      <c r="E129" s="137" t="s">
        <v>122</v>
      </c>
      <c r="F129" s="137" t="s">
        <v>123</v>
      </c>
      <c r="I129" s="138"/>
      <c r="J129" s="139">
        <f>BK129</f>
        <v>0</v>
      </c>
      <c r="L129" s="135"/>
      <c r="M129" s="140"/>
      <c r="N129" s="141"/>
      <c r="O129" s="141"/>
      <c r="P129" s="142">
        <f>P130+P135+P142+P149</f>
        <v>0</v>
      </c>
      <c r="Q129" s="141"/>
      <c r="R129" s="142">
        <f>R130+R135+R142+R149</f>
        <v>14.446418750000001</v>
      </c>
      <c r="S129" s="141"/>
      <c r="T129" s="143">
        <f>T130+T135+T142+T149</f>
        <v>6.76</v>
      </c>
      <c r="AR129" s="136" t="s">
        <v>82</v>
      </c>
      <c r="AT129" s="144" t="s">
        <v>73</v>
      </c>
      <c r="AU129" s="144" t="s">
        <v>74</v>
      </c>
      <c r="AY129" s="136" t="s">
        <v>124</v>
      </c>
      <c r="BK129" s="145">
        <f>BK130+BK135+BK142+BK149</f>
        <v>0</v>
      </c>
    </row>
    <row r="130" spans="1:65" s="12" customFormat="1" ht="22.9" customHeight="1">
      <c r="B130" s="135"/>
      <c r="D130" s="136" t="s">
        <v>73</v>
      </c>
      <c r="E130" s="146" t="s">
        <v>82</v>
      </c>
      <c r="F130" s="146" t="s">
        <v>125</v>
      </c>
      <c r="I130" s="138"/>
      <c r="J130" s="147">
        <f>BK130</f>
        <v>0</v>
      </c>
      <c r="L130" s="135"/>
      <c r="M130" s="140"/>
      <c r="N130" s="141"/>
      <c r="O130" s="141"/>
      <c r="P130" s="142">
        <f>SUM(P131:P134)</f>
        <v>0</v>
      </c>
      <c r="Q130" s="141"/>
      <c r="R130" s="142">
        <f>SUM(R131:R134)</f>
        <v>0</v>
      </c>
      <c r="S130" s="141"/>
      <c r="T130" s="143">
        <f>SUM(T131:T134)</f>
        <v>0</v>
      </c>
      <c r="AR130" s="136" t="s">
        <v>82</v>
      </c>
      <c r="AT130" s="144" t="s">
        <v>73</v>
      </c>
      <c r="AU130" s="144" t="s">
        <v>82</v>
      </c>
      <c r="AY130" s="136" t="s">
        <v>124</v>
      </c>
      <c r="BK130" s="145">
        <f>SUM(BK131:BK134)</f>
        <v>0</v>
      </c>
    </row>
    <row r="131" spans="1:65" s="2" customFormat="1" ht="33" customHeight="1">
      <c r="A131" s="30"/>
      <c r="B131" s="148"/>
      <c r="C131" s="149" t="s">
        <v>82</v>
      </c>
      <c r="D131" s="149" t="s">
        <v>126</v>
      </c>
      <c r="E131" s="150" t="s">
        <v>127</v>
      </c>
      <c r="F131" s="151" t="s">
        <v>128</v>
      </c>
      <c r="G131" s="152" t="s">
        <v>129</v>
      </c>
      <c r="H131" s="153">
        <v>5</v>
      </c>
      <c r="I131" s="154"/>
      <c r="J131" s="155">
        <f>ROUND(I131*H131,2)</f>
        <v>0</v>
      </c>
      <c r="K131" s="156"/>
      <c r="L131" s="31"/>
      <c r="M131" s="157" t="s">
        <v>1</v>
      </c>
      <c r="N131" s="158" t="s">
        <v>40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1" t="s">
        <v>130</v>
      </c>
      <c r="AT131" s="161" t="s">
        <v>126</v>
      </c>
      <c r="AU131" s="161" t="s">
        <v>131</v>
      </c>
      <c r="AY131" s="14" t="s">
        <v>124</v>
      </c>
      <c r="BE131" s="162">
        <f>IF(N131="základná",J131,0)</f>
        <v>0</v>
      </c>
      <c r="BF131" s="162">
        <f>IF(N131="znížená",J131,0)</f>
        <v>0</v>
      </c>
      <c r="BG131" s="162">
        <f>IF(N131="zákl. prenesená",J131,0)</f>
        <v>0</v>
      </c>
      <c r="BH131" s="162">
        <f>IF(N131="zníž. prenesená",J131,0)</f>
        <v>0</v>
      </c>
      <c r="BI131" s="162">
        <f>IF(N131="nulová",J131,0)</f>
        <v>0</v>
      </c>
      <c r="BJ131" s="14" t="s">
        <v>131</v>
      </c>
      <c r="BK131" s="162">
        <f>ROUND(I131*H131,2)</f>
        <v>0</v>
      </c>
      <c r="BL131" s="14" t="s">
        <v>130</v>
      </c>
      <c r="BM131" s="161" t="s">
        <v>132</v>
      </c>
    </row>
    <row r="132" spans="1:65" s="2" customFormat="1" ht="24.2" customHeight="1">
      <c r="A132" s="30"/>
      <c r="B132" s="148"/>
      <c r="C132" s="149" t="s">
        <v>131</v>
      </c>
      <c r="D132" s="149" t="s">
        <v>126</v>
      </c>
      <c r="E132" s="150" t="s">
        <v>133</v>
      </c>
      <c r="F132" s="151" t="s">
        <v>134</v>
      </c>
      <c r="G132" s="152" t="s">
        <v>129</v>
      </c>
      <c r="H132" s="153">
        <v>5</v>
      </c>
      <c r="I132" s="154"/>
      <c r="J132" s="155">
        <f>ROUND(I132*H132,2)</f>
        <v>0</v>
      </c>
      <c r="K132" s="156"/>
      <c r="L132" s="31"/>
      <c r="M132" s="157" t="s">
        <v>1</v>
      </c>
      <c r="N132" s="158" t="s">
        <v>40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1" t="s">
        <v>130</v>
      </c>
      <c r="AT132" s="161" t="s">
        <v>126</v>
      </c>
      <c r="AU132" s="161" t="s">
        <v>131</v>
      </c>
      <c r="AY132" s="14" t="s">
        <v>124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131</v>
      </c>
      <c r="BK132" s="162">
        <f>ROUND(I132*H132,2)</f>
        <v>0</v>
      </c>
      <c r="BL132" s="14" t="s">
        <v>130</v>
      </c>
      <c r="BM132" s="161" t="s">
        <v>135</v>
      </c>
    </row>
    <row r="133" spans="1:65" s="2" customFormat="1" ht="33" customHeight="1">
      <c r="A133" s="30"/>
      <c r="B133" s="148"/>
      <c r="C133" s="149" t="s">
        <v>136</v>
      </c>
      <c r="D133" s="149" t="s">
        <v>126</v>
      </c>
      <c r="E133" s="150" t="s">
        <v>137</v>
      </c>
      <c r="F133" s="151" t="s">
        <v>138</v>
      </c>
      <c r="G133" s="152" t="s">
        <v>129</v>
      </c>
      <c r="H133" s="153">
        <v>5</v>
      </c>
      <c r="I133" s="154"/>
      <c r="J133" s="155">
        <f>ROUND(I133*H133,2)</f>
        <v>0</v>
      </c>
      <c r="K133" s="156"/>
      <c r="L133" s="31"/>
      <c r="M133" s="157" t="s">
        <v>1</v>
      </c>
      <c r="N133" s="158" t="s">
        <v>40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1" t="s">
        <v>130</v>
      </c>
      <c r="AT133" s="161" t="s">
        <v>126</v>
      </c>
      <c r="AU133" s="161" t="s">
        <v>131</v>
      </c>
      <c r="AY133" s="14" t="s">
        <v>124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131</v>
      </c>
      <c r="BK133" s="162">
        <f>ROUND(I133*H133,2)</f>
        <v>0</v>
      </c>
      <c r="BL133" s="14" t="s">
        <v>130</v>
      </c>
      <c r="BM133" s="161" t="s">
        <v>139</v>
      </c>
    </row>
    <row r="134" spans="1:65" s="2" customFormat="1" ht="24.2" customHeight="1">
      <c r="A134" s="30"/>
      <c r="B134" s="148"/>
      <c r="C134" s="149" t="s">
        <v>130</v>
      </c>
      <c r="D134" s="149" t="s">
        <v>126</v>
      </c>
      <c r="E134" s="150" t="s">
        <v>140</v>
      </c>
      <c r="F134" s="151" t="s">
        <v>141</v>
      </c>
      <c r="G134" s="152" t="s">
        <v>142</v>
      </c>
      <c r="H134" s="153">
        <v>8</v>
      </c>
      <c r="I134" s="154"/>
      <c r="J134" s="155">
        <f>ROUND(I134*H134,2)</f>
        <v>0</v>
      </c>
      <c r="K134" s="156"/>
      <c r="L134" s="31"/>
      <c r="M134" s="157" t="s">
        <v>1</v>
      </c>
      <c r="N134" s="158" t="s">
        <v>40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1" t="s">
        <v>130</v>
      </c>
      <c r="AT134" s="161" t="s">
        <v>126</v>
      </c>
      <c r="AU134" s="161" t="s">
        <v>131</v>
      </c>
      <c r="AY134" s="14" t="s">
        <v>124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131</v>
      </c>
      <c r="BK134" s="162">
        <f>ROUND(I134*H134,2)</f>
        <v>0</v>
      </c>
      <c r="BL134" s="14" t="s">
        <v>130</v>
      </c>
      <c r="BM134" s="161" t="s">
        <v>143</v>
      </c>
    </row>
    <row r="135" spans="1:65" s="12" customFormat="1" ht="22.9" customHeight="1">
      <c r="B135" s="135"/>
      <c r="D135" s="136" t="s">
        <v>73</v>
      </c>
      <c r="E135" s="146" t="s">
        <v>144</v>
      </c>
      <c r="F135" s="146" t="s">
        <v>145</v>
      </c>
      <c r="I135" s="138"/>
      <c r="J135" s="147">
        <f>BK135</f>
        <v>0</v>
      </c>
      <c r="L135" s="135"/>
      <c r="M135" s="140"/>
      <c r="N135" s="141"/>
      <c r="O135" s="141"/>
      <c r="P135" s="142">
        <f>SUM(P136:P141)</f>
        <v>0</v>
      </c>
      <c r="Q135" s="141"/>
      <c r="R135" s="142">
        <f>SUM(R136:R141)</f>
        <v>14.446418750000001</v>
      </c>
      <c r="S135" s="141"/>
      <c r="T135" s="143">
        <f>SUM(T136:T141)</f>
        <v>0</v>
      </c>
      <c r="AR135" s="136" t="s">
        <v>82</v>
      </c>
      <c r="AT135" s="144" t="s">
        <v>73</v>
      </c>
      <c r="AU135" s="144" t="s">
        <v>82</v>
      </c>
      <c r="AY135" s="136" t="s">
        <v>124</v>
      </c>
      <c r="BK135" s="145">
        <f>SUM(BK136:BK141)</f>
        <v>0</v>
      </c>
    </row>
    <row r="136" spans="1:65" s="2" customFormat="1" ht="24.2" customHeight="1">
      <c r="A136" s="30"/>
      <c r="B136" s="148"/>
      <c r="C136" s="149" t="s">
        <v>146</v>
      </c>
      <c r="D136" s="149" t="s">
        <v>126</v>
      </c>
      <c r="E136" s="150" t="s">
        <v>147</v>
      </c>
      <c r="F136" s="151" t="s">
        <v>148</v>
      </c>
      <c r="G136" s="152" t="s">
        <v>149</v>
      </c>
      <c r="H136" s="153">
        <v>60</v>
      </c>
      <c r="I136" s="154"/>
      <c r="J136" s="155">
        <f t="shared" ref="J136:J141" si="0">ROUND(I136*H136,2)</f>
        <v>0</v>
      </c>
      <c r="K136" s="156"/>
      <c r="L136" s="31"/>
      <c r="M136" s="157" t="s">
        <v>1</v>
      </c>
      <c r="N136" s="158" t="s">
        <v>40</v>
      </c>
      <c r="O136" s="59"/>
      <c r="P136" s="159">
        <f t="shared" ref="P136:P141" si="1">O136*H136</f>
        <v>0</v>
      </c>
      <c r="Q136" s="159">
        <v>3.15E-2</v>
      </c>
      <c r="R136" s="159">
        <f t="shared" ref="R136:R141" si="2">Q136*H136</f>
        <v>1.8900000000000001</v>
      </c>
      <c r="S136" s="159">
        <v>0</v>
      </c>
      <c r="T136" s="160">
        <f t="shared" ref="T136:T141" si="3"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1" t="s">
        <v>130</v>
      </c>
      <c r="AT136" s="161" t="s">
        <v>126</v>
      </c>
      <c r="AU136" s="161" t="s">
        <v>131</v>
      </c>
      <c r="AY136" s="14" t="s">
        <v>124</v>
      </c>
      <c r="BE136" s="162">
        <f t="shared" ref="BE136:BE141" si="4">IF(N136="základná",J136,0)</f>
        <v>0</v>
      </c>
      <c r="BF136" s="162">
        <f t="shared" ref="BF136:BF141" si="5">IF(N136="znížená",J136,0)</f>
        <v>0</v>
      </c>
      <c r="BG136" s="162">
        <f t="shared" ref="BG136:BG141" si="6">IF(N136="zákl. prenesená",J136,0)</f>
        <v>0</v>
      </c>
      <c r="BH136" s="162">
        <f t="shared" ref="BH136:BH141" si="7">IF(N136="zníž. prenesená",J136,0)</f>
        <v>0</v>
      </c>
      <c r="BI136" s="162">
        <f t="shared" ref="BI136:BI141" si="8">IF(N136="nulová",J136,0)</f>
        <v>0</v>
      </c>
      <c r="BJ136" s="14" t="s">
        <v>131</v>
      </c>
      <c r="BK136" s="162">
        <f t="shared" ref="BK136:BK141" si="9">ROUND(I136*H136,2)</f>
        <v>0</v>
      </c>
      <c r="BL136" s="14" t="s">
        <v>130</v>
      </c>
      <c r="BM136" s="161" t="s">
        <v>150</v>
      </c>
    </row>
    <row r="137" spans="1:65" s="2" customFormat="1" ht="24.2" customHeight="1">
      <c r="A137" s="30"/>
      <c r="B137" s="148"/>
      <c r="C137" s="149" t="s">
        <v>144</v>
      </c>
      <c r="D137" s="149" t="s">
        <v>126</v>
      </c>
      <c r="E137" s="150" t="s">
        <v>151</v>
      </c>
      <c r="F137" s="151" t="s">
        <v>152</v>
      </c>
      <c r="G137" s="152" t="s">
        <v>149</v>
      </c>
      <c r="H137" s="153">
        <v>60</v>
      </c>
      <c r="I137" s="154"/>
      <c r="J137" s="155">
        <f t="shared" si="0"/>
        <v>0</v>
      </c>
      <c r="K137" s="156"/>
      <c r="L137" s="31"/>
      <c r="M137" s="157" t="s">
        <v>1</v>
      </c>
      <c r="N137" s="158" t="s">
        <v>40</v>
      </c>
      <c r="O137" s="59"/>
      <c r="P137" s="159">
        <f t="shared" si="1"/>
        <v>0</v>
      </c>
      <c r="Q137" s="159">
        <v>3.15E-3</v>
      </c>
      <c r="R137" s="159">
        <f t="shared" si="2"/>
        <v>0.189</v>
      </c>
      <c r="S137" s="159">
        <v>0</v>
      </c>
      <c r="T137" s="160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1" t="s">
        <v>130</v>
      </c>
      <c r="AT137" s="161" t="s">
        <v>126</v>
      </c>
      <c r="AU137" s="161" t="s">
        <v>131</v>
      </c>
      <c r="AY137" s="14" t="s">
        <v>124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131</v>
      </c>
      <c r="BK137" s="162">
        <f t="shared" si="9"/>
        <v>0</v>
      </c>
      <c r="BL137" s="14" t="s">
        <v>130</v>
      </c>
      <c r="BM137" s="161" t="s">
        <v>153</v>
      </c>
    </row>
    <row r="138" spans="1:65" s="2" customFormat="1" ht="24.2" customHeight="1">
      <c r="A138" s="30"/>
      <c r="B138" s="148"/>
      <c r="C138" s="149" t="s">
        <v>154</v>
      </c>
      <c r="D138" s="149" t="s">
        <v>126</v>
      </c>
      <c r="E138" s="150" t="s">
        <v>155</v>
      </c>
      <c r="F138" s="151" t="s">
        <v>156</v>
      </c>
      <c r="G138" s="152" t="s">
        <v>149</v>
      </c>
      <c r="H138" s="153">
        <v>60</v>
      </c>
      <c r="I138" s="154"/>
      <c r="J138" s="155">
        <f t="shared" si="0"/>
        <v>0</v>
      </c>
      <c r="K138" s="156"/>
      <c r="L138" s="31"/>
      <c r="M138" s="157" t="s">
        <v>1</v>
      </c>
      <c r="N138" s="158" t="s">
        <v>40</v>
      </c>
      <c r="O138" s="59"/>
      <c r="P138" s="159">
        <f t="shared" si="1"/>
        <v>0</v>
      </c>
      <c r="Q138" s="159">
        <v>5.1539999999999997E-3</v>
      </c>
      <c r="R138" s="159">
        <f t="shared" si="2"/>
        <v>0.30923999999999996</v>
      </c>
      <c r="S138" s="159">
        <v>0</v>
      </c>
      <c r="T138" s="160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1" t="s">
        <v>130</v>
      </c>
      <c r="AT138" s="161" t="s">
        <v>126</v>
      </c>
      <c r="AU138" s="161" t="s">
        <v>131</v>
      </c>
      <c r="AY138" s="14" t="s">
        <v>124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131</v>
      </c>
      <c r="BK138" s="162">
        <f t="shared" si="9"/>
        <v>0</v>
      </c>
      <c r="BL138" s="14" t="s">
        <v>130</v>
      </c>
      <c r="BM138" s="161" t="s">
        <v>157</v>
      </c>
    </row>
    <row r="139" spans="1:65" s="2" customFormat="1" ht="33" customHeight="1">
      <c r="A139" s="30"/>
      <c r="B139" s="148"/>
      <c r="C139" s="149" t="s">
        <v>158</v>
      </c>
      <c r="D139" s="149" t="s">
        <v>126</v>
      </c>
      <c r="E139" s="150" t="s">
        <v>159</v>
      </c>
      <c r="F139" s="151" t="s">
        <v>160</v>
      </c>
      <c r="G139" s="152" t="s">
        <v>149</v>
      </c>
      <c r="H139" s="153">
        <v>25</v>
      </c>
      <c r="I139" s="154"/>
      <c r="J139" s="155">
        <f t="shared" si="0"/>
        <v>0</v>
      </c>
      <c r="K139" s="156"/>
      <c r="L139" s="31"/>
      <c r="M139" s="157" t="s">
        <v>1</v>
      </c>
      <c r="N139" s="158" t="s">
        <v>40</v>
      </c>
      <c r="O139" s="59"/>
      <c r="P139" s="159">
        <f t="shared" si="1"/>
        <v>0</v>
      </c>
      <c r="Q139" s="159">
        <v>0.21940735</v>
      </c>
      <c r="R139" s="159">
        <f t="shared" si="2"/>
        <v>5.48518375</v>
      </c>
      <c r="S139" s="159">
        <v>0</v>
      </c>
      <c r="T139" s="160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1" t="s">
        <v>130</v>
      </c>
      <c r="AT139" s="161" t="s">
        <v>126</v>
      </c>
      <c r="AU139" s="161" t="s">
        <v>131</v>
      </c>
      <c r="AY139" s="14" t="s">
        <v>124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131</v>
      </c>
      <c r="BK139" s="162">
        <f t="shared" si="9"/>
        <v>0</v>
      </c>
      <c r="BL139" s="14" t="s">
        <v>130</v>
      </c>
      <c r="BM139" s="161" t="s">
        <v>161</v>
      </c>
    </row>
    <row r="140" spans="1:65" s="2" customFormat="1" ht="33" customHeight="1">
      <c r="A140" s="30"/>
      <c r="B140" s="148"/>
      <c r="C140" s="149" t="s">
        <v>162</v>
      </c>
      <c r="D140" s="149" t="s">
        <v>126</v>
      </c>
      <c r="E140" s="150" t="s">
        <v>163</v>
      </c>
      <c r="F140" s="151" t="s">
        <v>164</v>
      </c>
      <c r="G140" s="152" t="s">
        <v>142</v>
      </c>
      <c r="H140" s="153">
        <v>0.125</v>
      </c>
      <c r="I140" s="154"/>
      <c r="J140" s="155">
        <f t="shared" si="0"/>
        <v>0</v>
      </c>
      <c r="K140" s="156"/>
      <c r="L140" s="31"/>
      <c r="M140" s="157" t="s">
        <v>1</v>
      </c>
      <c r="N140" s="158" t="s">
        <v>40</v>
      </c>
      <c r="O140" s="59"/>
      <c r="P140" s="159">
        <f t="shared" si="1"/>
        <v>0</v>
      </c>
      <c r="Q140" s="159">
        <v>1.20296</v>
      </c>
      <c r="R140" s="159">
        <f t="shared" si="2"/>
        <v>0.15037</v>
      </c>
      <c r="S140" s="159">
        <v>0</v>
      </c>
      <c r="T140" s="160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1" t="s">
        <v>130</v>
      </c>
      <c r="AT140" s="161" t="s">
        <v>126</v>
      </c>
      <c r="AU140" s="161" t="s">
        <v>131</v>
      </c>
      <c r="AY140" s="14" t="s">
        <v>124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131</v>
      </c>
      <c r="BK140" s="162">
        <f t="shared" si="9"/>
        <v>0</v>
      </c>
      <c r="BL140" s="14" t="s">
        <v>130</v>
      </c>
      <c r="BM140" s="161" t="s">
        <v>165</v>
      </c>
    </row>
    <row r="141" spans="1:65" s="2" customFormat="1" ht="24.2" customHeight="1">
      <c r="A141" s="30"/>
      <c r="B141" s="148"/>
      <c r="C141" s="149" t="s">
        <v>166</v>
      </c>
      <c r="D141" s="149" t="s">
        <v>126</v>
      </c>
      <c r="E141" s="150" t="s">
        <v>167</v>
      </c>
      <c r="F141" s="151" t="s">
        <v>168</v>
      </c>
      <c r="G141" s="152" t="s">
        <v>129</v>
      </c>
      <c r="H141" s="153">
        <v>3.75</v>
      </c>
      <c r="I141" s="154"/>
      <c r="J141" s="155">
        <f t="shared" si="0"/>
        <v>0</v>
      </c>
      <c r="K141" s="156"/>
      <c r="L141" s="31"/>
      <c r="M141" s="157" t="s">
        <v>1</v>
      </c>
      <c r="N141" s="158" t="s">
        <v>40</v>
      </c>
      <c r="O141" s="59"/>
      <c r="P141" s="159">
        <f t="shared" si="1"/>
        <v>0</v>
      </c>
      <c r="Q141" s="159">
        <v>1.7126999999999999</v>
      </c>
      <c r="R141" s="159">
        <f t="shared" si="2"/>
        <v>6.422625</v>
      </c>
      <c r="S141" s="159">
        <v>0</v>
      </c>
      <c r="T141" s="160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1" t="s">
        <v>130</v>
      </c>
      <c r="AT141" s="161" t="s">
        <v>126</v>
      </c>
      <c r="AU141" s="161" t="s">
        <v>131</v>
      </c>
      <c r="AY141" s="14" t="s">
        <v>124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131</v>
      </c>
      <c r="BK141" s="162">
        <f t="shared" si="9"/>
        <v>0</v>
      </c>
      <c r="BL141" s="14" t="s">
        <v>130</v>
      </c>
      <c r="BM141" s="161" t="s">
        <v>169</v>
      </c>
    </row>
    <row r="142" spans="1:65" s="12" customFormat="1" ht="22.9" customHeight="1">
      <c r="B142" s="135"/>
      <c r="D142" s="136" t="s">
        <v>73</v>
      </c>
      <c r="E142" s="146" t="s">
        <v>162</v>
      </c>
      <c r="F142" s="146" t="s">
        <v>170</v>
      </c>
      <c r="I142" s="138"/>
      <c r="J142" s="147">
        <f>BK142</f>
        <v>0</v>
      </c>
      <c r="L142" s="135"/>
      <c r="M142" s="140"/>
      <c r="N142" s="141"/>
      <c r="O142" s="141"/>
      <c r="P142" s="142">
        <f>SUM(P143:P148)</f>
        <v>0</v>
      </c>
      <c r="Q142" s="141"/>
      <c r="R142" s="142">
        <f>SUM(R143:R148)</f>
        <v>0</v>
      </c>
      <c r="S142" s="141"/>
      <c r="T142" s="143">
        <f>SUM(T143:T148)</f>
        <v>6.76</v>
      </c>
      <c r="AR142" s="136" t="s">
        <v>82</v>
      </c>
      <c r="AT142" s="144" t="s">
        <v>73</v>
      </c>
      <c r="AU142" s="144" t="s">
        <v>82</v>
      </c>
      <c r="AY142" s="136" t="s">
        <v>124</v>
      </c>
      <c r="BK142" s="145">
        <f>SUM(BK143:BK148)</f>
        <v>0</v>
      </c>
    </row>
    <row r="143" spans="1:65" s="2" customFormat="1" ht="37.9" customHeight="1">
      <c r="A143" s="30"/>
      <c r="B143" s="148"/>
      <c r="C143" s="149" t="s">
        <v>171</v>
      </c>
      <c r="D143" s="149" t="s">
        <v>126</v>
      </c>
      <c r="E143" s="150" t="s">
        <v>172</v>
      </c>
      <c r="F143" s="151" t="s">
        <v>173</v>
      </c>
      <c r="G143" s="152" t="s">
        <v>129</v>
      </c>
      <c r="H143" s="153">
        <v>2.5</v>
      </c>
      <c r="I143" s="154"/>
      <c r="J143" s="155">
        <f t="shared" ref="J143:J148" si="10">ROUND(I143*H143,2)</f>
        <v>0</v>
      </c>
      <c r="K143" s="156"/>
      <c r="L143" s="31"/>
      <c r="M143" s="157" t="s">
        <v>1</v>
      </c>
      <c r="N143" s="158" t="s">
        <v>40</v>
      </c>
      <c r="O143" s="59"/>
      <c r="P143" s="159">
        <f t="shared" ref="P143:P148" si="11">O143*H143</f>
        <v>0</v>
      </c>
      <c r="Q143" s="159">
        <v>0</v>
      </c>
      <c r="R143" s="159">
        <f t="shared" ref="R143:R148" si="12">Q143*H143</f>
        <v>0</v>
      </c>
      <c r="S143" s="159">
        <v>1.6</v>
      </c>
      <c r="T143" s="160">
        <f t="shared" ref="T143:T148" si="13">S143*H143</f>
        <v>4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1" t="s">
        <v>130</v>
      </c>
      <c r="AT143" s="161" t="s">
        <v>126</v>
      </c>
      <c r="AU143" s="161" t="s">
        <v>131</v>
      </c>
      <c r="AY143" s="14" t="s">
        <v>124</v>
      </c>
      <c r="BE143" s="162">
        <f t="shared" ref="BE143:BE148" si="14">IF(N143="základná",J143,0)</f>
        <v>0</v>
      </c>
      <c r="BF143" s="162">
        <f t="shared" ref="BF143:BF148" si="15">IF(N143="znížená",J143,0)</f>
        <v>0</v>
      </c>
      <c r="BG143" s="162">
        <f t="shared" ref="BG143:BG148" si="16">IF(N143="zákl. prenesená",J143,0)</f>
        <v>0</v>
      </c>
      <c r="BH143" s="162">
        <f t="shared" ref="BH143:BH148" si="17">IF(N143="zníž. prenesená",J143,0)</f>
        <v>0</v>
      </c>
      <c r="BI143" s="162">
        <f t="shared" ref="BI143:BI148" si="18">IF(N143="nulová",J143,0)</f>
        <v>0</v>
      </c>
      <c r="BJ143" s="14" t="s">
        <v>131</v>
      </c>
      <c r="BK143" s="162">
        <f t="shared" ref="BK143:BK148" si="19">ROUND(I143*H143,2)</f>
        <v>0</v>
      </c>
      <c r="BL143" s="14" t="s">
        <v>130</v>
      </c>
      <c r="BM143" s="161" t="s">
        <v>174</v>
      </c>
    </row>
    <row r="144" spans="1:65" s="2" customFormat="1" ht="33" customHeight="1">
      <c r="A144" s="30"/>
      <c r="B144" s="148"/>
      <c r="C144" s="149" t="s">
        <v>175</v>
      </c>
      <c r="D144" s="149" t="s">
        <v>126</v>
      </c>
      <c r="E144" s="150" t="s">
        <v>176</v>
      </c>
      <c r="F144" s="151" t="s">
        <v>177</v>
      </c>
      <c r="G144" s="152" t="s">
        <v>149</v>
      </c>
      <c r="H144" s="153">
        <v>60</v>
      </c>
      <c r="I144" s="154"/>
      <c r="J144" s="155">
        <f t="shared" si="10"/>
        <v>0</v>
      </c>
      <c r="K144" s="156"/>
      <c r="L144" s="31"/>
      <c r="M144" s="157" t="s">
        <v>1</v>
      </c>
      <c r="N144" s="158" t="s">
        <v>40</v>
      </c>
      <c r="O144" s="59"/>
      <c r="P144" s="159">
        <f t="shared" si="11"/>
        <v>0</v>
      </c>
      <c r="Q144" s="159">
        <v>0</v>
      </c>
      <c r="R144" s="159">
        <f t="shared" si="12"/>
        <v>0</v>
      </c>
      <c r="S144" s="159">
        <v>4.5999999999999999E-2</v>
      </c>
      <c r="T144" s="160">
        <f t="shared" si="13"/>
        <v>2.76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1" t="s">
        <v>130</v>
      </c>
      <c r="AT144" s="161" t="s">
        <v>126</v>
      </c>
      <c r="AU144" s="161" t="s">
        <v>131</v>
      </c>
      <c r="AY144" s="14" t="s">
        <v>124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4" t="s">
        <v>131</v>
      </c>
      <c r="BK144" s="162">
        <f t="shared" si="19"/>
        <v>0</v>
      </c>
      <c r="BL144" s="14" t="s">
        <v>130</v>
      </c>
      <c r="BM144" s="161" t="s">
        <v>178</v>
      </c>
    </row>
    <row r="145" spans="1:65" s="2" customFormat="1" ht="21.75" customHeight="1">
      <c r="A145" s="30"/>
      <c r="B145" s="148"/>
      <c r="C145" s="149" t="s">
        <v>13</v>
      </c>
      <c r="D145" s="149" t="s">
        <v>126</v>
      </c>
      <c r="E145" s="150" t="s">
        <v>179</v>
      </c>
      <c r="F145" s="151" t="s">
        <v>180</v>
      </c>
      <c r="G145" s="152" t="s">
        <v>142</v>
      </c>
      <c r="H145" s="153">
        <v>7.1349999999999998</v>
      </c>
      <c r="I145" s="154"/>
      <c r="J145" s="155">
        <f t="shared" si="10"/>
        <v>0</v>
      </c>
      <c r="K145" s="156"/>
      <c r="L145" s="31"/>
      <c r="M145" s="157" t="s">
        <v>1</v>
      </c>
      <c r="N145" s="158" t="s">
        <v>40</v>
      </c>
      <c r="O145" s="59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1" t="s">
        <v>130</v>
      </c>
      <c r="AT145" s="161" t="s">
        <v>126</v>
      </c>
      <c r="AU145" s="161" t="s">
        <v>131</v>
      </c>
      <c r="AY145" s="14" t="s">
        <v>124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4" t="s">
        <v>131</v>
      </c>
      <c r="BK145" s="162">
        <f t="shared" si="19"/>
        <v>0</v>
      </c>
      <c r="BL145" s="14" t="s">
        <v>130</v>
      </c>
      <c r="BM145" s="161" t="s">
        <v>181</v>
      </c>
    </row>
    <row r="146" spans="1:65" s="2" customFormat="1" ht="24.2" customHeight="1">
      <c r="A146" s="30"/>
      <c r="B146" s="148"/>
      <c r="C146" s="149" t="s">
        <v>182</v>
      </c>
      <c r="D146" s="149" t="s">
        <v>126</v>
      </c>
      <c r="E146" s="150" t="s">
        <v>183</v>
      </c>
      <c r="F146" s="151" t="s">
        <v>184</v>
      </c>
      <c r="G146" s="152" t="s">
        <v>142</v>
      </c>
      <c r="H146" s="153">
        <v>178.375</v>
      </c>
      <c r="I146" s="154"/>
      <c r="J146" s="155">
        <f t="shared" si="10"/>
        <v>0</v>
      </c>
      <c r="K146" s="156"/>
      <c r="L146" s="31"/>
      <c r="M146" s="157" t="s">
        <v>1</v>
      </c>
      <c r="N146" s="158" t="s">
        <v>40</v>
      </c>
      <c r="O146" s="59"/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130</v>
      </c>
      <c r="AT146" s="161" t="s">
        <v>126</v>
      </c>
      <c r="AU146" s="161" t="s">
        <v>131</v>
      </c>
      <c r="AY146" s="14" t="s">
        <v>124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4" t="s">
        <v>131</v>
      </c>
      <c r="BK146" s="162">
        <f t="shared" si="19"/>
        <v>0</v>
      </c>
      <c r="BL146" s="14" t="s">
        <v>130</v>
      </c>
      <c r="BM146" s="161" t="s">
        <v>185</v>
      </c>
    </row>
    <row r="147" spans="1:65" s="2" customFormat="1" ht="24.2" customHeight="1">
      <c r="A147" s="30"/>
      <c r="B147" s="148"/>
      <c r="C147" s="149" t="s">
        <v>186</v>
      </c>
      <c r="D147" s="149" t="s">
        <v>126</v>
      </c>
      <c r="E147" s="150" t="s">
        <v>187</v>
      </c>
      <c r="F147" s="151" t="s">
        <v>188</v>
      </c>
      <c r="G147" s="152" t="s">
        <v>142</v>
      </c>
      <c r="H147" s="153">
        <v>7.1349999999999998</v>
      </c>
      <c r="I147" s="154"/>
      <c r="J147" s="155">
        <f t="shared" si="10"/>
        <v>0</v>
      </c>
      <c r="K147" s="156"/>
      <c r="L147" s="31"/>
      <c r="M147" s="157" t="s">
        <v>1</v>
      </c>
      <c r="N147" s="158" t="s">
        <v>40</v>
      </c>
      <c r="O147" s="59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1" t="s">
        <v>130</v>
      </c>
      <c r="AT147" s="161" t="s">
        <v>126</v>
      </c>
      <c r="AU147" s="161" t="s">
        <v>131</v>
      </c>
      <c r="AY147" s="14" t="s">
        <v>124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131</v>
      </c>
      <c r="BK147" s="162">
        <f t="shared" si="19"/>
        <v>0</v>
      </c>
      <c r="BL147" s="14" t="s">
        <v>130</v>
      </c>
      <c r="BM147" s="161" t="s">
        <v>189</v>
      </c>
    </row>
    <row r="148" spans="1:65" s="2" customFormat="1" ht="24.2" customHeight="1">
      <c r="A148" s="30"/>
      <c r="B148" s="148"/>
      <c r="C148" s="149" t="s">
        <v>190</v>
      </c>
      <c r="D148" s="149" t="s">
        <v>126</v>
      </c>
      <c r="E148" s="150" t="s">
        <v>191</v>
      </c>
      <c r="F148" s="151" t="s">
        <v>192</v>
      </c>
      <c r="G148" s="152" t="s">
        <v>142</v>
      </c>
      <c r="H148" s="153">
        <v>7.1349999999999998</v>
      </c>
      <c r="I148" s="154"/>
      <c r="J148" s="155">
        <f t="shared" si="10"/>
        <v>0</v>
      </c>
      <c r="K148" s="156"/>
      <c r="L148" s="31"/>
      <c r="M148" s="157" t="s">
        <v>1</v>
      </c>
      <c r="N148" s="158" t="s">
        <v>40</v>
      </c>
      <c r="O148" s="59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1" t="s">
        <v>130</v>
      </c>
      <c r="AT148" s="161" t="s">
        <v>126</v>
      </c>
      <c r="AU148" s="161" t="s">
        <v>131</v>
      </c>
      <c r="AY148" s="14" t="s">
        <v>124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131</v>
      </c>
      <c r="BK148" s="162">
        <f t="shared" si="19"/>
        <v>0</v>
      </c>
      <c r="BL148" s="14" t="s">
        <v>130</v>
      </c>
      <c r="BM148" s="161" t="s">
        <v>193</v>
      </c>
    </row>
    <row r="149" spans="1:65" s="12" customFormat="1" ht="22.9" customHeight="1">
      <c r="B149" s="135"/>
      <c r="D149" s="136" t="s">
        <v>73</v>
      </c>
      <c r="E149" s="146" t="s">
        <v>194</v>
      </c>
      <c r="F149" s="146" t="s">
        <v>195</v>
      </c>
      <c r="I149" s="138"/>
      <c r="J149" s="147">
        <f>BK149</f>
        <v>0</v>
      </c>
      <c r="L149" s="135"/>
      <c r="M149" s="140"/>
      <c r="N149" s="141"/>
      <c r="O149" s="141"/>
      <c r="P149" s="142">
        <f>P150</f>
        <v>0</v>
      </c>
      <c r="Q149" s="141"/>
      <c r="R149" s="142">
        <f>R150</f>
        <v>0</v>
      </c>
      <c r="S149" s="141"/>
      <c r="T149" s="143">
        <f>T150</f>
        <v>0</v>
      </c>
      <c r="AR149" s="136" t="s">
        <v>82</v>
      </c>
      <c r="AT149" s="144" t="s">
        <v>73</v>
      </c>
      <c r="AU149" s="144" t="s">
        <v>82</v>
      </c>
      <c r="AY149" s="136" t="s">
        <v>124</v>
      </c>
      <c r="BK149" s="145">
        <f>BK150</f>
        <v>0</v>
      </c>
    </row>
    <row r="150" spans="1:65" s="2" customFormat="1" ht="24.2" customHeight="1">
      <c r="A150" s="30"/>
      <c r="B150" s="148"/>
      <c r="C150" s="149" t="s">
        <v>196</v>
      </c>
      <c r="D150" s="149" t="s">
        <v>126</v>
      </c>
      <c r="E150" s="150" t="s">
        <v>197</v>
      </c>
      <c r="F150" s="151" t="s">
        <v>198</v>
      </c>
      <c r="G150" s="152" t="s">
        <v>142</v>
      </c>
      <c r="H150" s="153">
        <v>14.446</v>
      </c>
      <c r="I150" s="154"/>
      <c r="J150" s="155">
        <f>ROUND(I150*H150,2)</f>
        <v>0</v>
      </c>
      <c r="K150" s="156"/>
      <c r="L150" s="31"/>
      <c r="M150" s="157" t="s">
        <v>1</v>
      </c>
      <c r="N150" s="158" t="s">
        <v>40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1" t="s">
        <v>130</v>
      </c>
      <c r="AT150" s="161" t="s">
        <v>126</v>
      </c>
      <c r="AU150" s="161" t="s">
        <v>131</v>
      </c>
      <c r="AY150" s="14" t="s">
        <v>124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4" t="s">
        <v>131</v>
      </c>
      <c r="BK150" s="162">
        <f>ROUND(I150*H150,2)</f>
        <v>0</v>
      </c>
      <c r="BL150" s="14" t="s">
        <v>130</v>
      </c>
      <c r="BM150" s="161" t="s">
        <v>199</v>
      </c>
    </row>
    <row r="151" spans="1:65" s="12" customFormat="1" ht="25.9" customHeight="1">
      <c r="B151" s="135"/>
      <c r="D151" s="136" t="s">
        <v>73</v>
      </c>
      <c r="E151" s="137" t="s">
        <v>200</v>
      </c>
      <c r="F151" s="137" t="s">
        <v>201</v>
      </c>
      <c r="I151" s="138"/>
      <c r="J151" s="139">
        <f>BK151</f>
        <v>0</v>
      </c>
      <c r="L151" s="135"/>
      <c r="M151" s="140"/>
      <c r="N151" s="141"/>
      <c r="O151" s="141"/>
      <c r="P151" s="142">
        <f>P152+P154+P157+P166</f>
        <v>0</v>
      </c>
      <c r="Q151" s="141"/>
      <c r="R151" s="142">
        <f>R152+R154+R157+R166</f>
        <v>0.56789315000000007</v>
      </c>
      <c r="S151" s="141"/>
      <c r="T151" s="143">
        <f>T152+T154+T157+T166</f>
        <v>0.375</v>
      </c>
      <c r="AR151" s="136" t="s">
        <v>131</v>
      </c>
      <c r="AT151" s="144" t="s">
        <v>73</v>
      </c>
      <c r="AU151" s="144" t="s">
        <v>74</v>
      </c>
      <c r="AY151" s="136" t="s">
        <v>124</v>
      </c>
      <c r="BK151" s="145">
        <f>BK152+BK154+BK157+BK166</f>
        <v>0</v>
      </c>
    </row>
    <row r="152" spans="1:65" s="12" customFormat="1" ht="22.9" customHeight="1">
      <c r="B152" s="135"/>
      <c r="D152" s="136" t="s">
        <v>73</v>
      </c>
      <c r="E152" s="146" t="s">
        <v>202</v>
      </c>
      <c r="F152" s="146" t="s">
        <v>203</v>
      </c>
      <c r="I152" s="138"/>
      <c r="J152" s="147">
        <f>BK152</f>
        <v>0</v>
      </c>
      <c r="L152" s="135"/>
      <c r="M152" s="140"/>
      <c r="N152" s="141"/>
      <c r="O152" s="141"/>
      <c r="P152" s="142">
        <f>P153</f>
        <v>0</v>
      </c>
      <c r="Q152" s="141"/>
      <c r="R152" s="142">
        <f>R153</f>
        <v>0</v>
      </c>
      <c r="S152" s="141"/>
      <c r="T152" s="143">
        <f>T153</f>
        <v>0</v>
      </c>
      <c r="AR152" s="136" t="s">
        <v>131</v>
      </c>
      <c r="AT152" s="144" t="s">
        <v>73</v>
      </c>
      <c r="AU152" s="144" t="s">
        <v>82</v>
      </c>
      <c r="AY152" s="136" t="s">
        <v>124</v>
      </c>
      <c r="BK152" s="145">
        <f>BK153</f>
        <v>0</v>
      </c>
    </row>
    <row r="153" spans="1:65" s="2" customFormat="1" ht="16.5" customHeight="1">
      <c r="A153" s="30"/>
      <c r="B153" s="148"/>
      <c r="C153" s="149" t="s">
        <v>204</v>
      </c>
      <c r="D153" s="149" t="s">
        <v>126</v>
      </c>
      <c r="E153" s="150" t="s">
        <v>205</v>
      </c>
      <c r="F153" s="151" t="s">
        <v>206</v>
      </c>
      <c r="G153" s="152" t="s">
        <v>207</v>
      </c>
      <c r="H153" s="153">
        <v>1</v>
      </c>
      <c r="I153" s="154"/>
      <c r="J153" s="155">
        <f>ROUND(I153*H153,2)</f>
        <v>0</v>
      </c>
      <c r="K153" s="156"/>
      <c r="L153" s="31"/>
      <c r="M153" s="157" t="s">
        <v>1</v>
      </c>
      <c r="N153" s="158" t="s">
        <v>40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1" t="s">
        <v>190</v>
      </c>
      <c r="AT153" s="161" t="s">
        <v>126</v>
      </c>
      <c r="AU153" s="161" t="s">
        <v>131</v>
      </c>
      <c r="AY153" s="14" t="s">
        <v>124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4" t="s">
        <v>131</v>
      </c>
      <c r="BK153" s="162">
        <f>ROUND(I153*H153,2)</f>
        <v>0</v>
      </c>
      <c r="BL153" s="14" t="s">
        <v>190</v>
      </c>
      <c r="BM153" s="161" t="s">
        <v>208</v>
      </c>
    </row>
    <row r="154" spans="1:65" s="12" customFormat="1" ht="22.9" customHeight="1">
      <c r="B154" s="135"/>
      <c r="D154" s="136" t="s">
        <v>73</v>
      </c>
      <c r="E154" s="146" t="s">
        <v>209</v>
      </c>
      <c r="F154" s="146" t="s">
        <v>210</v>
      </c>
      <c r="I154" s="138"/>
      <c r="J154" s="147">
        <f>BK154</f>
        <v>0</v>
      </c>
      <c r="L154" s="135"/>
      <c r="M154" s="140"/>
      <c r="N154" s="141"/>
      <c r="O154" s="141"/>
      <c r="P154" s="142">
        <f>SUM(P155:P156)</f>
        <v>0</v>
      </c>
      <c r="Q154" s="141"/>
      <c r="R154" s="142">
        <f>SUM(R155:R156)</f>
        <v>0.29660749999999997</v>
      </c>
      <c r="S154" s="141"/>
      <c r="T154" s="143">
        <f>SUM(T155:T156)</f>
        <v>0</v>
      </c>
      <c r="AR154" s="136" t="s">
        <v>131</v>
      </c>
      <c r="AT154" s="144" t="s">
        <v>73</v>
      </c>
      <c r="AU154" s="144" t="s">
        <v>82</v>
      </c>
      <c r="AY154" s="136" t="s">
        <v>124</v>
      </c>
      <c r="BK154" s="145">
        <f>SUM(BK155:BK156)</f>
        <v>0</v>
      </c>
    </row>
    <row r="155" spans="1:65" s="2" customFormat="1" ht="33" customHeight="1">
      <c r="A155" s="30"/>
      <c r="B155" s="148"/>
      <c r="C155" s="149" t="s">
        <v>211</v>
      </c>
      <c r="D155" s="149" t="s">
        <v>126</v>
      </c>
      <c r="E155" s="150" t="s">
        <v>212</v>
      </c>
      <c r="F155" s="151" t="s">
        <v>213</v>
      </c>
      <c r="G155" s="152" t="s">
        <v>149</v>
      </c>
      <c r="H155" s="153">
        <v>25</v>
      </c>
      <c r="I155" s="154"/>
      <c r="J155" s="155">
        <f>ROUND(I155*H155,2)</f>
        <v>0</v>
      </c>
      <c r="K155" s="156"/>
      <c r="L155" s="31"/>
      <c r="M155" s="157" t="s">
        <v>1</v>
      </c>
      <c r="N155" s="158" t="s">
        <v>40</v>
      </c>
      <c r="O155" s="59"/>
      <c r="P155" s="159">
        <f>O155*H155</f>
        <v>0</v>
      </c>
      <c r="Q155" s="159">
        <v>1.1864299999999999E-2</v>
      </c>
      <c r="R155" s="159">
        <f>Q155*H155</f>
        <v>0.29660749999999997</v>
      </c>
      <c r="S155" s="159">
        <v>0</v>
      </c>
      <c r="T155" s="16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1" t="s">
        <v>190</v>
      </c>
      <c r="AT155" s="161" t="s">
        <v>126</v>
      </c>
      <c r="AU155" s="161" t="s">
        <v>131</v>
      </c>
      <c r="AY155" s="14" t="s">
        <v>124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131</v>
      </c>
      <c r="BK155" s="162">
        <f>ROUND(I155*H155,2)</f>
        <v>0</v>
      </c>
      <c r="BL155" s="14" t="s">
        <v>190</v>
      </c>
      <c r="BM155" s="161" t="s">
        <v>214</v>
      </c>
    </row>
    <row r="156" spans="1:65" s="2" customFormat="1" ht="24.2" customHeight="1">
      <c r="A156" s="30"/>
      <c r="B156" s="148"/>
      <c r="C156" s="149" t="s">
        <v>215</v>
      </c>
      <c r="D156" s="149" t="s">
        <v>126</v>
      </c>
      <c r="E156" s="150" t="s">
        <v>216</v>
      </c>
      <c r="F156" s="151" t="s">
        <v>217</v>
      </c>
      <c r="G156" s="152" t="s">
        <v>218</v>
      </c>
      <c r="H156" s="163"/>
      <c r="I156" s="154"/>
      <c r="J156" s="155">
        <f>ROUND(I156*H156,2)</f>
        <v>0</v>
      </c>
      <c r="K156" s="156"/>
      <c r="L156" s="31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1" t="s">
        <v>190</v>
      </c>
      <c r="AT156" s="161" t="s">
        <v>126</v>
      </c>
      <c r="AU156" s="161" t="s">
        <v>131</v>
      </c>
      <c r="AY156" s="14" t="s">
        <v>124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4" t="s">
        <v>131</v>
      </c>
      <c r="BK156" s="162">
        <f>ROUND(I156*H156,2)</f>
        <v>0</v>
      </c>
      <c r="BL156" s="14" t="s">
        <v>190</v>
      </c>
      <c r="BM156" s="161" t="s">
        <v>219</v>
      </c>
    </row>
    <row r="157" spans="1:65" s="12" customFormat="1" ht="22.9" customHeight="1">
      <c r="B157" s="135"/>
      <c r="D157" s="136" t="s">
        <v>73</v>
      </c>
      <c r="E157" s="146" t="s">
        <v>220</v>
      </c>
      <c r="F157" s="146" t="s">
        <v>221</v>
      </c>
      <c r="I157" s="138"/>
      <c r="J157" s="147">
        <f>BK157</f>
        <v>0</v>
      </c>
      <c r="L157" s="135"/>
      <c r="M157" s="140"/>
      <c r="N157" s="141"/>
      <c r="O157" s="141"/>
      <c r="P157" s="142">
        <f>SUM(P158:P165)</f>
        <v>0</v>
      </c>
      <c r="Q157" s="141"/>
      <c r="R157" s="142">
        <f>SUM(R158:R165)</f>
        <v>0.23341000000000001</v>
      </c>
      <c r="S157" s="141"/>
      <c r="T157" s="143">
        <f>SUM(T158:T165)</f>
        <v>0.375</v>
      </c>
      <c r="AR157" s="136" t="s">
        <v>131</v>
      </c>
      <c r="AT157" s="144" t="s">
        <v>73</v>
      </c>
      <c r="AU157" s="144" t="s">
        <v>82</v>
      </c>
      <c r="AY157" s="136" t="s">
        <v>124</v>
      </c>
      <c r="BK157" s="145">
        <f>SUM(BK158:BK165)</f>
        <v>0</v>
      </c>
    </row>
    <row r="158" spans="1:65" s="2" customFormat="1" ht="24.2" customHeight="1">
      <c r="A158" s="30"/>
      <c r="B158" s="148"/>
      <c r="C158" s="149" t="s">
        <v>222</v>
      </c>
      <c r="D158" s="149" t="s">
        <v>126</v>
      </c>
      <c r="E158" s="150" t="s">
        <v>223</v>
      </c>
      <c r="F158" s="151" t="s">
        <v>224</v>
      </c>
      <c r="G158" s="152" t="s">
        <v>225</v>
      </c>
      <c r="H158" s="153">
        <v>20</v>
      </c>
      <c r="I158" s="154"/>
      <c r="J158" s="155">
        <f t="shared" ref="J158:J165" si="20">ROUND(I158*H158,2)</f>
        <v>0</v>
      </c>
      <c r="K158" s="156"/>
      <c r="L158" s="31"/>
      <c r="M158" s="157" t="s">
        <v>1</v>
      </c>
      <c r="N158" s="158" t="s">
        <v>40</v>
      </c>
      <c r="O158" s="59"/>
      <c r="P158" s="159">
        <f t="shared" ref="P158:P165" si="21">O158*H158</f>
        <v>0</v>
      </c>
      <c r="Q158" s="159">
        <v>7.5000000000000002E-6</v>
      </c>
      <c r="R158" s="159">
        <f t="shared" ref="R158:R165" si="22">Q158*H158</f>
        <v>1.5000000000000001E-4</v>
      </c>
      <c r="S158" s="159">
        <v>0</v>
      </c>
      <c r="T158" s="160">
        <f t="shared" ref="T158:T165" si="23"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1" t="s">
        <v>190</v>
      </c>
      <c r="AT158" s="161" t="s">
        <v>126</v>
      </c>
      <c r="AU158" s="161" t="s">
        <v>131</v>
      </c>
      <c r="AY158" s="14" t="s">
        <v>124</v>
      </c>
      <c r="BE158" s="162">
        <f t="shared" ref="BE158:BE165" si="24">IF(N158="základná",J158,0)</f>
        <v>0</v>
      </c>
      <c r="BF158" s="162">
        <f t="shared" ref="BF158:BF165" si="25">IF(N158="znížená",J158,0)</f>
        <v>0</v>
      </c>
      <c r="BG158" s="162">
        <f t="shared" ref="BG158:BG165" si="26">IF(N158="zákl. prenesená",J158,0)</f>
        <v>0</v>
      </c>
      <c r="BH158" s="162">
        <f t="shared" ref="BH158:BH165" si="27">IF(N158="zníž. prenesená",J158,0)</f>
        <v>0</v>
      </c>
      <c r="BI158" s="162">
        <f t="shared" ref="BI158:BI165" si="28">IF(N158="nulová",J158,0)</f>
        <v>0</v>
      </c>
      <c r="BJ158" s="14" t="s">
        <v>131</v>
      </c>
      <c r="BK158" s="162">
        <f t="shared" ref="BK158:BK165" si="29">ROUND(I158*H158,2)</f>
        <v>0</v>
      </c>
      <c r="BL158" s="14" t="s">
        <v>190</v>
      </c>
      <c r="BM158" s="161" t="s">
        <v>226</v>
      </c>
    </row>
    <row r="159" spans="1:65" s="2" customFormat="1" ht="16.5" customHeight="1">
      <c r="A159" s="30"/>
      <c r="B159" s="148"/>
      <c r="C159" s="164" t="s">
        <v>227</v>
      </c>
      <c r="D159" s="164" t="s">
        <v>228</v>
      </c>
      <c r="E159" s="165" t="s">
        <v>229</v>
      </c>
      <c r="F159" s="166" t="s">
        <v>230</v>
      </c>
      <c r="G159" s="167" t="s">
        <v>225</v>
      </c>
      <c r="H159" s="168">
        <v>21</v>
      </c>
      <c r="I159" s="169"/>
      <c r="J159" s="170">
        <f t="shared" si="20"/>
        <v>0</v>
      </c>
      <c r="K159" s="171"/>
      <c r="L159" s="172"/>
      <c r="M159" s="173" t="s">
        <v>1</v>
      </c>
      <c r="N159" s="174" t="s">
        <v>40</v>
      </c>
      <c r="O159" s="59"/>
      <c r="P159" s="159">
        <f t="shared" si="21"/>
        <v>0</v>
      </c>
      <c r="Q159" s="159">
        <v>6.9999999999999999E-4</v>
      </c>
      <c r="R159" s="159">
        <f t="shared" si="22"/>
        <v>1.47E-2</v>
      </c>
      <c r="S159" s="159">
        <v>0</v>
      </c>
      <c r="T159" s="160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1" t="s">
        <v>231</v>
      </c>
      <c r="AT159" s="161" t="s">
        <v>228</v>
      </c>
      <c r="AU159" s="161" t="s">
        <v>131</v>
      </c>
      <c r="AY159" s="14" t="s">
        <v>124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4" t="s">
        <v>131</v>
      </c>
      <c r="BK159" s="162">
        <f t="shared" si="29"/>
        <v>0</v>
      </c>
      <c r="BL159" s="14" t="s">
        <v>190</v>
      </c>
      <c r="BM159" s="161" t="s">
        <v>232</v>
      </c>
    </row>
    <row r="160" spans="1:65" s="2" customFormat="1" ht="24.2" customHeight="1">
      <c r="A160" s="30"/>
      <c r="B160" s="148"/>
      <c r="C160" s="149" t="s">
        <v>7</v>
      </c>
      <c r="D160" s="149" t="s">
        <v>126</v>
      </c>
      <c r="E160" s="150" t="s">
        <v>233</v>
      </c>
      <c r="F160" s="151" t="s">
        <v>234</v>
      </c>
      <c r="G160" s="152" t="s">
        <v>149</v>
      </c>
      <c r="H160" s="153">
        <v>25</v>
      </c>
      <c r="I160" s="154"/>
      <c r="J160" s="155">
        <f t="shared" si="20"/>
        <v>0</v>
      </c>
      <c r="K160" s="156"/>
      <c r="L160" s="31"/>
      <c r="M160" s="157" t="s">
        <v>1</v>
      </c>
      <c r="N160" s="158" t="s">
        <v>40</v>
      </c>
      <c r="O160" s="59"/>
      <c r="P160" s="159">
        <f t="shared" si="21"/>
        <v>0</v>
      </c>
      <c r="Q160" s="159">
        <v>0</v>
      </c>
      <c r="R160" s="159">
        <f t="shared" si="22"/>
        <v>0</v>
      </c>
      <c r="S160" s="159">
        <v>1.4999999999999999E-2</v>
      </c>
      <c r="T160" s="160">
        <f t="shared" si="23"/>
        <v>0.375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1" t="s">
        <v>190</v>
      </c>
      <c r="AT160" s="161" t="s">
        <v>126</v>
      </c>
      <c r="AU160" s="161" t="s">
        <v>131</v>
      </c>
      <c r="AY160" s="14" t="s">
        <v>124</v>
      </c>
      <c r="BE160" s="162">
        <f t="shared" si="24"/>
        <v>0</v>
      </c>
      <c r="BF160" s="162">
        <f t="shared" si="25"/>
        <v>0</v>
      </c>
      <c r="BG160" s="162">
        <f t="shared" si="26"/>
        <v>0</v>
      </c>
      <c r="BH160" s="162">
        <f t="shared" si="27"/>
        <v>0</v>
      </c>
      <c r="BI160" s="162">
        <f t="shared" si="28"/>
        <v>0</v>
      </c>
      <c r="BJ160" s="14" t="s">
        <v>131</v>
      </c>
      <c r="BK160" s="162">
        <f t="shared" si="29"/>
        <v>0</v>
      </c>
      <c r="BL160" s="14" t="s">
        <v>190</v>
      </c>
      <c r="BM160" s="161" t="s">
        <v>235</v>
      </c>
    </row>
    <row r="161" spans="1:65" s="2" customFormat="1" ht="16.5" customHeight="1">
      <c r="A161" s="30"/>
      <c r="B161" s="148"/>
      <c r="C161" s="149" t="s">
        <v>236</v>
      </c>
      <c r="D161" s="149" t="s">
        <v>126</v>
      </c>
      <c r="E161" s="150" t="s">
        <v>237</v>
      </c>
      <c r="F161" s="151" t="s">
        <v>238</v>
      </c>
      <c r="G161" s="152" t="s">
        <v>149</v>
      </c>
      <c r="H161" s="153">
        <v>25</v>
      </c>
      <c r="I161" s="154"/>
      <c r="J161" s="155">
        <f t="shared" si="20"/>
        <v>0</v>
      </c>
      <c r="K161" s="156"/>
      <c r="L161" s="31"/>
      <c r="M161" s="157" t="s">
        <v>1</v>
      </c>
      <c r="N161" s="158" t="s">
        <v>40</v>
      </c>
      <c r="O161" s="59"/>
      <c r="P161" s="159">
        <f t="shared" si="21"/>
        <v>0</v>
      </c>
      <c r="Q161" s="159">
        <v>8.7100000000000003E-4</v>
      </c>
      <c r="R161" s="159">
        <f t="shared" si="22"/>
        <v>2.1774999999999999E-2</v>
      </c>
      <c r="S161" s="159">
        <v>0</v>
      </c>
      <c r="T161" s="160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1" t="s">
        <v>190</v>
      </c>
      <c r="AT161" s="161" t="s">
        <v>126</v>
      </c>
      <c r="AU161" s="161" t="s">
        <v>131</v>
      </c>
      <c r="AY161" s="14" t="s">
        <v>124</v>
      </c>
      <c r="BE161" s="162">
        <f t="shared" si="24"/>
        <v>0</v>
      </c>
      <c r="BF161" s="162">
        <f t="shared" si="25"/>
        <v>0</v>
      </c>
      <c r="BG161" s="162">
        <f t="shared" si="26"/>
        <v>0</v>
      </c>
      <c r="BH161" s="162">
        <f t="shared" si="27"/>
        <v>0</v>
      </c>
      <c r="BI161" s="162">
        <f t="shared" si="28"/>
        <v>0</v>
      </c>
      <c r="BJ161" s="14" t="s">
        <v>131</v>
      </c>
      <c r="BK161" s="162">
        <f t="shared" si="29"/>
        <v>0</v>
      </c>
      <c r="BL161" s="14" t="s">
        <v>190</v>
      </c>
      <c r="BM161" s="161" t="s">
        <v>239</v>
      </c>
    </row>
    <row r="162" spans="1:65" s="2" customFormat="1" ht="16.5" customHeight="1">
      <c r="A162" s="30"/>
      <c r="B162" s="148"/>
      <c r="C162" s="164" t="s">
        <v>240</v>
      </c>
      <c r="D162" s="164" t="s">
        <v>228</v>
      </c>
      <c r="E162" s="165" t="s">
        <v>241</v>
      </c>
      <c r="F162" s="166" t="s">
        <v>242</v>
      </c>
      <c r="G162" s="167" t="s">
        <v>149</v>
      </c>
      <c r="H162" s="168">
        <v>26.25</v>
      </c>
      <c r="I162" s="169"/>
      <c r="J162" s="170">
        <f t="shared" si="20"/>
        <v>0</v>
      </c>
      <c r="K162" s="171"/>
      <c r="L162" s="172"/>
      <c r="M162" s="173" t="s">
        <v>1</v>
      </c>
      <c r="N162" s="174" t="s">
        <v>40</v>
      </c>
      <c r="O162" s="59"/>
      <c r="P162" s="159">
        <f t="shared" si="21"/>
        <v>0</v>
      </c>
      <c r="Q162" s="159">
        <v>7.3200000000000001E-3</v>
      </c>
      <c r="R162" s="159">
        <f t="shared" si="22"/>
        <v>0.19215000000000002</v>
      </c>
      <c r="S162" s="159">
        <v>0</v>
      </c>
      <c r="T162" s="160">
        <f t="shared" si="2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1" t="s">
        <v>231</v>
      </c>
      <c r="AT162" s="161" t="s">
        <v>228</v>
      </c>
      <c r="AU162" s="161" t="s">
        <v>131</v>
      </c>
      <c r="AY162" s="14" t="s">
        <v>124</v>
      </c>
      <c r="BE162" s="162">
        <f t="shared" si="24"/>
        <v>0</v>
      </c>
      <c r="BF162" s="162">
        <f t="shared" si="25"/>
        <v>0</v>
      </c>
      <c r="BG162" s="162">
        <f t="shared" si="26"/>
        <v>0</v>
      </c>
      <c r="BH162" s="162">
        <f t="shared" si="27"/>
        <v>0</v>
      </c>
      <c r="BI162" s="162">
        <f t="shared" si="28"/>
        <v>0</v>
      </c>
      <c r="BJ162" s="14" t="s">
        <v>131</v>
      </c>
      <c r="BK162" s="162">
        <f t="shared" si="29"/>
        <v>0</v>
      </c>
      <c r="BL162" s="14" t="s">
        <v>190</v>
      </c>
      <c r="BM162" s="161" t="s">
        <v>243</v>
      </c>
    </row>
    <row r="163" spans="1:65" s="2" customFormat="1" ht="21.75" customHeight="1">
      <c r="A163" s="30"/>
      <c r="B163" s="148"/>
      <c r="C163" s="149" t="s">
        <v>244</v>
      </c>
      <c r="D163" s="149" t="s">
        <v>126</v>
      </c>
      <c r="E163" s="150" t="s">
        <v>245</v>
      </c>
      <c r="F163" s="151" t="s">
        <v>246</v>
      </c>
      <c r="G163" s="152" t="s">
        <v>149</v>
      </c>
      <c r="H163" s="153">
        <v>25</v>
      </c>
      <c r="I163" s="154"/>
      <c r="J163" s="155">
        <f t="shared" si="20"/>
        <v>0</v>
      </c>
      <c r="K163" s="156"/>
      <c r="L163" s="31"/>
      <c r="M163" s="157" t="s">
        <v>1</v>
      </c>
      <c r="N163" s="158" t="s">
        <v>40</v>
      </c>
      <c r="O163" s="59"/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1" t="s">
        <v>190</v>
      </c>
      <c r="AT163" s="161" t="s">
        <v>126</v>
      </c>
      <c r="AU163" s="161" t="s">
        <v>131</v>
      </c>
      <c r="AY163" s="14" t="s">
        <v>124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4" t="s">
        <v>131</v>
      </c>
      <c r="BK163" s="162">
        <f t="shared" si="29"/>
        <v>0</v>
      </c>
      <c r="BL163" s="14" t="s">
        <v>190</v>
      </c>
      <c r="BM163" s="161" t="s">
        <v>247</v>
      </c>
    </row>
    <row r="164" spans="1:65" s="2" customFormat="1" ht="16.5" customHeight="1">
      <c r="A164" s="30"/>
      <c r="B164" s="148"/>
      <c r="C164" s="164" t="s">
        <v>248</v>
      </c>
      <c r="D164" s="164" t="s">
        <v>228</v>
      </c>
      <c r="E164" s="165" t="s">
        <v>249</v>
      </c>
      <c r="F164" s="166" t="s">
        <v>250</v>
      </c>
      <c r="G164" s="167" t="s">
        <v>149</v>
      </c>
      <c r="H164" s="168">
        <v>25.75</v>
      </c>
      <c r="I164" s="169"/>
      <c r="J164" s="170">
        <f t="shared" si="20"/>
        <v>0</v>
      </c>
      <c r="K164" s="171"/>
      <c r="L164" s="172"/>
      <c r="M164" s="173" t="s">
        <v>1</v>
      </c>
      <c r="N164" s="174" t="s">
        <v>40</v>
      </c>
      <c r="O164" s="59"/>
      <c r="P164" s="159">
        <f t="shared" si="21"/>
        <v>0</v>
      </c>
      <c r="Q164" s="159">
        <v>1.8000000000000001E-4</v>
      </c>
      <c r="R164" s="159">
        <f t="shared" si="22"/>
        <v>4.6350000000000002E-3</v>
      </c>
      <c r="S164" s="159">
        <v>0</v>
      </c>
      <c r="T164" s="160">
        <f t="shared" si="2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1" t="s">
        <v>231</v>
      </c>
      <c r="AT164" s="161" t="s">
        <v>228</v>
      </c>
      <c r="AU164" s="161" t="s">
        <v>131</v>
      </c>
      <c r="AY164" s="14" t="s">
        <v>124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4" t="s">
        <v>131</v>
      </c>
      <c r="BK164" s="162">
        <f t="shared" si="29"/>
        <v>0</v>
      </c>
      <c r="BL164" s="14" t="s">
        <v>190</v>
      </c>
      <c r="BM164" s="161" t="s">
        <v>251</v>
      </c>
    </row>
    <row r="165" spans="1:65" s="2" customFormat="1" ht="24.2" customHeight="1">
      <c r="A165" s="30"/>
      <c r="B165" s="148"/>
      <c r="C165" s="149" t="s">
        <v>252</v>
      </c>
      <c r="D165" s="149" t="s">
        <v>126</v>
      </c>
      <c r="E165" s="150" t="s">
        <v>253</v>
      </c>
      <c r="F165" s="151" t="s">
        <v>254</v>
      </c>
      <c r="G165" s="152" t="s">
        <v>218</v>
      </c>
      <c r="H165" s="163"/>
      <c r="I165" s="154"/>
      <c r="J165" s="155">
        <f t="shared" si="20"/>
        <v>0</v>
      </c>
      <c r="K165" s="156"/>
      <c r="L165" s="31"/>
      <c r="M165" s="157" t="s">
        <v>1</v>
      </c>
      <c r="N165" s="158" t="s">
        <v>40</v>
      </c>
      <c r="O165" s="59"/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1" t="s">
        <v>190</v>
      </c>
      <c r="AT165" s="161" t="s">
        <v>126</v>
      </c>
      <c r="AU165" s="161" t="s">
        <v>131</v>
      </c>
      <c r="AY165" s="14" t="s">
        <v>124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4" t="s">
        <v>131</v>
      </c>
      <c r="BK165" s="162">
        <f t="shared" si="29"/>
        <v>0</v>
      </c>
      <c r="BL165" s="14" t="s">
        <v>190</v>
      </c>
      <c r="BM165" s="161" t="s">
        <v>255</v>
      </c>
    </row>
    <row r="166" spans="1:65" s="12" customFormat="1" ht="22.9" customHeight="1">
      <c r="B166" s="135"/>
      <c r="D166" s="136" t="s">
        <v>73</v>
      </c>
      <c r="E166" s="146" t="s">
        <v>256</v>
      </c>
      <c r="F166" s="146" t="s">
        <v>257</v>
      </c>
      <c r="I166" s="138"/>
      <c r="J166" s="147">
        <f>BK166</f>
        <v>0</v>
      </c>
      <c r="L166" s="135"/>
      <c r="M166" s="140"/>
      <c r="N166" s="141"/>
      <c r="O166" s="141"/>
      <c r="P166" s="142">
        <f>SUM(P167:P169)</f>
        <v>0</v>
      </c>
      <c r="Q166" s="141"/>
      <c r="R166" s="142">
        <f>SUM(R167:R169)</f>
        <v>3.7875649999999997E-2</v>
      </c>
      <c r="S166" s="141"/>
      <c r="T166" s="143">
        <f>SUM(T167:T169)</f>
        <v>0</v>
      </c>
      <c r="AR166" s="136" t="s">
        <v>131</v>
      </c>
      <c r="AT166" s="144" t="s">
        <v>73</v>
      </c>
      <c r="AU166" s="144" t="s">
        <v>82</v>
      </c>
      <c r="AY166" s="136" t="s">
        <v>124</v>
      </c>
      <c r="BK166" s="145">
        <f>SUM(BK167:BK169)</f>
        <v>0</v>
      </c>
    </row>
    <row r="167" spans="1:65" s="2" customFormat="1" ht="24.2" customHeight="1">
      <c r="A167" s="30"/>
      <c r="B167" s="148"/>
      <c r="C167" s="149" t="s">
        <v>258</v>
      </c>
      <c r="D167" s="149" t="s">
        <v>126</v>
      </c>
      <c r="E167" s="150" t="s">
        <v>259</v>
      </c>
      <c r="F167" s="151" t="s">
        <v>260</v>
      </c>
      <c r="G167" s="152" t="s">
        <v>149</v>
      </c>
      <c r="H167" s="153">
        <v>85</v>
      </c>
      <c r="I167" s="154"/>
      <c r="J167" s="155">
        <f>ROUND(I167*H167,2)</f>
        <v>0</v>
      </c>
      <c r="K167" s="156"/>
      <c r="L167" s="31"/>
      <c r="M167" s="157" t="s">
        <v>1</v>
      </c>
      <c r="N167" s="158" t="s">
        <v>40</v>
      </c>
      <c r="O167" s="59"/>
      <c r="P167" s="159">
        <f>O167*H167</f>
        <v>0</v>
      </c>
      <c r="Q167" s="159">
        <v>1.7000000000000001E-4</v>
      </c>
      <c r="R167" s="159">
        <f>Q167*H167</f>
        <v>1.4450000000000001E-2</v>
      </c>
      <c r="S167" s="159">
        <v>0</v>
      </c>
      <c r="T167" s="160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1" t="s">
        <v>190</v>
      </c>
      <c r="AT167" s="161" t="s">
        <v>126</v>
      </c>
      <c r="AU167" s="161" t="s">
        <v>131</v>
      </c>
      <c r="AY167" s="14" t="s">
        <v>124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131</v>
      </c>
      <c r="BK167" s="162">
        <f>ROUND(I167*H167,2)</f>
        <v>0</v>
      </c>
      <c r="BL167" s="14" t="s">
        <v>190</v>
      </c>
      <c r="BM167" s="161" t="s">
        <v>261</v>
      </c>
    </row>
    <row r="168" spans="1:65" s="2" customFormat="1" ht="24.2" customHeight="1">
      <c r="A168" s="30"/>
      <c r="B168" s="148"/>
      <c r="C168" s="149" t="s">
        <v>262</v>
      </c>
      <c r="D168" s="149" t="s">
        <v>126</v>
      </c>
      <c r="E168" s="150" t="s">
        <v>263</v>
      </c>
      <c r="F168" s="151" t="s">
        <v>264</v>
      </c>
      <c r="G168" s="152" t="s">
        <v>149</v>
      </c>
      <c r="H168" s="153">
        <v>25</v>
      </c>
      <c r="I168" s="154"/>
      <c r="J168" s="155">
        <f>ROUND(I168*H168,2)</f>
        <v>0</v>
      </c>
      <c r="K168" s="156"/>
      <c r="L168" s="31"/>
      <c r="M168" s="157" t="s">
        <v>1</v>
      </c>
      <c r="N168" s="158" t="s">
        <v>40</v>
      </c>
      <c r="O168" s="59"/>
      <c r="P168" s="159">
        <f>O168*H168</f>
        <v>0</v>
      </c>
      <c r="Q168" s="159">
        <v>3.2499999999999998E-6</v>
      </c>
      <c r="R168" s="159">
        <f>Q168*H168</f>
        <v>8.1249999999999996E-5</v>
      </c>
      <c r="S168" s="159">
        <v>0</v>
      </c>
      <c r="T168" s="160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1" t="s">
        <v>190</v>
      </c>
      <c r="AT168" s="161" t="s">
        <v>126</v>
      </c>
      <c r="AU168" s="161" t="s">
        <v>131</v>
      </c>
      <c r="AY168" s="14" t="s">
        <v>124</v>
      </c>
      <c r="BE168" s="162">
        <f>IF(N168="základná",J168,0)</f>
        <v>0</v>
      </c>
      <c r="BF168" s="162">
        <f>IF(N168="znížená",J168,0)</f>
        <v>0</v>
      </c>
      <c r="BG168" s="162">
        <f>IF(N168="zákl. prenesená",J168,0)</f>
        <v>0</v>
      </c>
      <c r="BH168" s="162">
        <f>IF(N168="zníž. prenesená",J168,0)</f>
        <v>0</v>
      </c>
      <c r="BI168" s="162">
        <f>IF(N168="nulová",J168,0)</f>
        <v>0</v>
      </c>
      <c r="BJ168" s="14" t="s">
        <v>131</v>
      </c>
      <c r="BK168" s="162">
        <f>ROUND(I168*H168,2)</f>
        <v>0</v>
      </c>
      <c r="BL168" s="14" t="s">
        <v>190</v>
      </c>
      <c r="BM168" s="161" t="s">
        <v>265</v>
      </c>
    </row>
    <row r="169" spans="1:65" s="2" customFormat="1" ht="37.9" customHeight="1">
      <c r="A169" s="30"/>
      <c r="B169" s="148"/>
      <c r="C169" s="149" t="s">
        <v>266</v>
      </c>
      <c r="D169" s="149" t="s">
        <v>126</v>
      </c>
      <c r="E169" s="150" t="s">
        <v>267</v>
      </c>
      <c r="F169" s="151" t="s">
        <v>268</v>
      </c>
      <c r="G169" s="152" t="s">
        <v>149</v>
      </c>
      <c r="H169" s="153">
        <v>85</v>
      </c>
      <c r="I169" s="154"/>
      <c r="J169" s="155">
        <f>ROUND(I169*H169,2)</f>
        <v>0</v>
      </c>
      <c r="K169" s="156"/>
      <c r="L169" s="31"/>
      <c r="M169" s="157" t="s">
        <v>1</v>
      </c>
      <c r="N169" s="158" t="s">
        <v>40</v>
      </c>
      <c r="O169" s="59"/>
      <c r="P169" s="159">
        <f>O169*H169</f>
        <v>0</v>
      </c>
      <c r="Q169" s="159">
        <v>2.7463999999999999E-4</v>
      </c>
      <c r="R169" s="159">
        <f>Q169*H169</f>
        <v>2.3344399999999998E-2</v>
      </c>
      <c r="S169" s="159">
        <v>0</v>
      </c>
      <c r="T169" s="160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1" t="s">
        <v>190</v>
      </c>
      <c r="AT169" s="161" t="s">
        <v>126</v>
      </c>
      <c r="AU169" s="161" t="s">
        <v>131</v>
      </c>
      <c r="AY169" s="14" t="s">
        <v>124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131</v>
      </c>
      <c r="BK169" s="162">
        <f>ROUND(I169*H169,2)</f>
        <v>0</v>
      </c>
      <c r="BL169" s="14" t="s">
        <v>190</v>
      </c>
      <c r="BM169" s="161" t="s">
        <v>269</v>
      </c>
    </row>
    <row r="170" spans="1:65" s="12" customFormat="1" ht="25.9" customHeight="1">
      <c r="B170" s="135"/>
      <c r="D170" s="136" t="s">
        <v>73</v>
      </c>
      <c r="E170" s="137" t="s">
        <v>228</v>
      </c>
      <c r="F170" s="137" t="s">
        <v>270</v>
      </c>
      <c r="I170" s="138"/>
      <c r="J170" s="139">
        <f>BK170</f>
        <v>0</v>
      </c>
      <c r="L170" s="135"/>
      <c r="M170" s="140"/>
      <c r="N170" s="141"/>
      <c r="O170" s="141"/>
      <c r="P170" s="142">
        <f>P171</f>
        <v>0</v>
      </c>
      <c r="Q170" s="141"/>
      <c r="R170" s="142">
        <f>R171</f>
        <v>0</v>
      </c>
      <c r="S170" s="141"/>
      <c r="T170" s="143">
        <f>T171</f>
        <v>0</v>
      </c>
      <c r="AR170" s="136" t="s">
        <v>136</v>
      </c>
      <c r="AT170" s="144" t="s">
        <v>73</v>
      </c>
      <c r="AU170" s="144" t="s">
        <v>74</v>
      </c>
      <c r="AY170" s="136" t="s">
        <v>124</v>
      </c>
      <c r="BK170" s="145">
        <f>BK171</f>
        <v>0</v>
      </c>
    </row>
    <row r="171" spans="1:65" s="12" customFormat="1" ht="22.9" customHeight="1">
      <c r="B171" s="135"/>
      <c r="D171" s="136" t="s">
        <v>73</v>
      </c>
      <c r="E171" s="146" t="s">
        <v>271</v>
      </c>
      <c r="F171" s="146" t="s">
        <v>272</v>
      </c>
      <c r="I171" s="138"/>
      <c r="J171" s="147">
        <f>BK171</f>
        <v>0</v>
      </c>
      <c r="L171" s="135"/>
      <c r="M171" s="140"/>
      <c r="N171" s="141"/>
      <c r="O171" s="141"/>
      <c r="P171" s="142">
        <f>P172</f>
        <v>0</v>
      </c>
      <c r="Q171" s="141"/>
      <c r="R171" s="142">
        <f>R172</f>
        <v>0</v>
      </c>
      <c r="S171" s="141"/>
      <c r="T171" s="143">
        <f>T172</f>
        <v>0</v>
      </c>
      <c r="AR171" s="136" t="s">
        <v>136</v>
      </c>
      <c r="AT171" s="144" t="s">
        <v>73</v>
      </c>
      <c r="AU171" s="144" t="s">
        <v>82</v>
      </c>
      <c r="AY171" s="136" t="s">
        <v>124</v>
      </c>
      <c r="BK171" s="145">
        <f>BK172</f>
        <v>0</v>
      </c>
    </row>
    <row r="172" spans="1:65" s="2" customFormat="1" ht="24.2" customHeight="1">
      <c r="A172" s="30"/>
      <c r="B172" s="148"/>
      <c r="C172" s="149" t="s">
        <v>231</v>
      </c>
      <c r="D172" s="149" t="s">
        <v>126</v>
      </c>
      <c r="E172" s="150" t="s">
        <v>273</v>
      </c>
      <c r="F172" s="151" t="s">
        <v>274</v>
      </c>
      <c r="G172" s="152" t="s">
        <v>275</v>
      </c>
      <c r="H172" s="153">
        <v>1</v>
      </c>
      <c r="I172" s="154"/>
      <c r="J172" s="155">
        <f>ROUND(I172*H172,2)</f>
        <v>0</v>
      </c>
      <c r="K172" s="156"/>
      <c r="L172" s="31"/>
      <c r="M172" s="175" t="s">
        <v>1</v>
      </c>
      <c r="N172" s="176" t="s">
        <v>40</v>
      </c>
      <c r="O172" s="177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1" t="s">
        <v>276</v>
      </c>
      <c r="AT172" s="161" t="s">
        <v>126</v>
      </c>
      <c r="AU172" s="161" t="s">
        <v>131</v>
      </c>
      <c r="AY172" s="14" t="s">
        <v>124</v>
      </c>
      <c r="BE172" s="162">
        <f>IF(N172="základná",J172,0)</f>
        <v>0</v>
      </c>
      <c r="BF172" s="162">
        <f>IF(N172="znížená",J172,0)</f>
        <v>0</v>
      </c>
      <c r="BG172" s="162">
        <f>IF(N172="zákl. prenesená",J172,0)</f>
        <v>0</v>
      </c>
      <c r="BH172" s="162">
        <f>IF(N172="zníž. prenesená",J172,0)</f>
        <v>0</v>
      </c>
      <c r="BI172" s="162">
        <f>IF(N172="nulová",J172,0)</f>
        <v>0</v>
      </c>
      <c r="BJ172" s="14" t="s">
        <v>131</v>
      </c>
      <c r="BK172" s="162">
        <f>ROUND(I172*H172,2)</f>
        <v>0</v>
      </c>
      <c r="BL172" s="14" t="s">
        <v>276</v>
      </c>
      <c r="BM172" s="161" t="s">
        <v>277</v>
      </c>
    </row>
    <row r="173" spans="1:65" s="2" customFormat="1" ht="6.95" customHeight="1">
      <c r="A173" s="30"/>
      <c r="B173" s="48"/>
      <c r="C173" s="49"/>
      <c r="D173" s="49"/>
      <c r="E173" s="49"/>
      <c r="F173" s="49"/>
      <c r="G173" s="49"/>
      <c r="H173" s="49"/>
      <c r="I173" s="49"/>
      <c r="J173" s="49"/>
      <c r="K173" s="49"/>
      <c r="L173" s="31"/>
      <c r="M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</row>
  </sheetData>
  <autoFilter ref="C127:K17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90</v>
      </c>
      <c r="L4" s="17"/>
      <c r="M4" s="9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Rudno nad Hronom Kultúrny dom Rekonštrukcia interiérov</v>
      </c>
      <c r="F7" s="223"/>
      <c r="G7" s="223"/>
      <c r="H7" s="223"/>
      <c r="L7" s="17"/>
    </row>
    <row r="8" spans="1:46" s="2" customFormat="1" ht="12" customHeight="1">
      <c r="A8" s="30"/>
      <c r="B8" s="31"/>
      <c r="C8" s="30"/>
      <c r="D8" s="24" t="s">
        <v>91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2" t="s">
        <v>278</v>
      </c>
      <c r="F9" s="224"/>
      <c r="G9" s="224"/>
      <c r="H9" s="224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17</v>
      </c>
      <c r="E11" s="30"/>
      <c r="F11" s="22" t="s">
        <v>1</v>
      </c>
      <c r="G11" s="30"/>
      <c r="H11" s="30"/>
      <c r="I11" s="24" t="s">
        <v>18</v>
      </c>
      <c r="J11" s="22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19</v>
      </c>
      <c r="E12" s="30"/>
      <c r="F12" s="22" t="s">
        <v>30</v>
      </c>
      <c r="G12" s="30"/>
      <c r="H12" s="30"/>
      <c r="I12" s="24" t="s">
        <v>21</v>
      </c>
      <c r="J12" s="56" t="str">
        <f>'Rekapitulácia stavby'!AN8</f>
        <v>15. 7. 2025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23</v>
      </c>
      <c r="E14" s="30"/>
      <c r="F14" s="30"/>
      <c r="G14" s="30"/>
      <c r="H14" s="30"/>
      <c r="I14" s="24" t="s">
        <v>24</v>
      </c>
      <c r="J14" s="22" t="str">
        <f>IF('Rekapitulácia stavby'!AN10="","",'Rekapitulácia stavby'!AN10)</f>
        <v>00320986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tr">
        <f>IF('Rekapitulácia stavby'!E11="","",'Rekapitulácia stavby'!E11)</f>
        <v>Obec Rudno nad Hronom</v>
      </c>
      <c r="F15" s="30"/>
      <c r="G15" s="30"/>
      <c r="H15" s="30"/>
      <c r="I15" s="24" t="s">
        <v>26</v>
      </c>
      <c r="J15" s="22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27</v>
      </c>
      <c r="E17" s="30"/>
      <c r="F17" s="30"/>
      <c r="G17" s="30"/>
      <c r="H17" s="30"/>
      <c r="I17" s="24" t="s">
        <v>24</v>
      </c>
      <c r="J17" s="25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25" t="str">
        <f>'Rekapitulácia stavby'!E14</f>
        <v>Vyplň údaj</v>
      </c>
      <c r="F18" s="183"/>
      <c r="G18" s="183"/>
      <c r="H18" s="183"/>
      <c r="I18" s="24" t="s">
        <v>26</v>
      </c>
      <c r="J18" s="25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29</v>
      </c>
      <c r="E20" s="30"/>
      <c r="F20" s="30"/>
      <c r="G20" s="30"/>
      <c r="H20" s="30"/>
      <c r="I20" s="24" t="s">
        <v>24</v>
      </c>
      <c r="J20" s="22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24" t="s">
        <v>26</v>
      </c>
      <c r="J21" s="22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32</v>
      </c>
      <c r="E23" s="30"/>
      <c r="F23" s="30"/>
      <c r="G23" s="30"/>
      <c r="H23" s="30"/>
      <c r="I23" s="24" t="s">
        <v>24</v>
      </c>
      <c r="J23" s="22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24" t="s">
        <v>26</v>
      </c>
      <c r="J24" s="22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5"/>
      <c r="B27" s="96"/>
      <c r="C27" s="95"/>
      <c r="D27" s="95"/>
      <c r="E27" s="188" t="s">
        <v>1</v>
      </c>
      <c r="F27" s="188"/>
      <c r="G27" s="188"/>
      <c r="H27" s="188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ROUND(J126,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9" t="s">
        <v>38</v>
      </c>
      <c r="E33" s="36" t="s">
        <v>39</v>
      </c>
      <c r="F33" s="100">
        <f>ROUND((SUM(BE126:BE151)),  2)</f>
        <v>0</v>
      </c>
      <c r="G33" s="101"/>
      <c r="H33" s="101"/>
      <c r="I33" s="102">
        <v>0.23</v>
      </c>
      <c r="J33" s="100">
        <f>ROUND(((SUM(BE126:BE151))*I33),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40</v>
      </c>
      <c r="F34" s="100">
        <f>ROUND((SUM(BF126:BF151)),  2)</f>
        <v>0</v>
      </c>
      <c r="G34" s="101"/>
      <c r="H34" s="101"/>
      <c r="I34" s="102">
        <v>0.23</v>
      </c>
      <c r="J34" s="100">
        <f>ROUND(((SUM(BF126:BF151))*I34),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41</v>
      </c>
      <c r="F35" s="103">
        <f>ROUND((SUM(BG126:BG151)),  2)</f>
        <v>0</v>
      </c>
      <c r="G35" s="30"/>
      <c r="H35" s="30"/>
      <c r="I35" s="104">
        <v>0.23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42</v>
      </c>
      <c r="F36" s="103">
        <f>ROUND((SUM(BH126:BH151)),  2)</f>
        <v>0</v>
      </c>
      <c r="G36" s="30"/>
      <c r="H36" s="30"/>
      <c r="I36" s="104">
        <v>0.23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ROUND((SUM(BI126:BI151)),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8" t="s">
        <v>93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4" t="s">
        <v>15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2" t="str">
        <f>E7</f>
        <v>Rudno nad Hronom Kultúrny dom Rekonštrukcia interiérov</v>
      </c>
      <c r="F85" s="223"/>
      <c r="G85" s="223"/>
      <c r="H85" s="223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4" t="s">
        <v>91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2" t="str">
        <f>E9</f>
        <v>b - Hlavná sála rekonštrukcia stien</v>
      </c>
      <c r="F87" s="224"/>
      <c r="G87" s="224"/>
      <c r="H87" s="224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4" t="s">
        <v>19</v>
      </c>
      <c r="D89" s="30"/>
      <c r="E89" s="30"/>
      <c r="F89" s="22" t="str">
        <f>F12</f>
        <v xml:space="preserve"> </v>
      </c>
      <c r="G89" s="30"/>
      <c r="H89" s="30"/>
      <c r="I89" s="24" t="s">
        <v>21</v>
      </c>
      <c r="J89" s="56" t="str">
        <f>IF(J12="","",J12)</f>
        <v>15. 7. 2025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4" t="s">
        <v>23</v>
      </c>
      <c r="D91" s="30"/>
      <c r="E91" s="30"/>
      <c r="F91" s="22" t="str">
        <f>E15</f>
        <v>Obec Rudno nad Hronom</v>
      </c>
      <c r="G91" s="30"/>
      <c r="H91" s="30"/>
      <c r="I91" s="24" t="s">
        <v>29</v>
      </c>
      <c r="J91" s="28" t="str">
        <f>E21</f>
        <v xml:space="preserve"> 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4" t="s">
        <v>27</v>
      </c>
      <c r="D92" s="30"/>
      <c r="E92" s="30"/>
      <c r="F92" s="22" t="str">
        <f>IF(E18="","",E18)</f>
        <v>Vyplň údaj</v>
      </c>
      <c r="G92" s="30"/>
      <c r="H92" s="30"/>
      <c r="I92" s="24" t="s">
        <v>32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96</v>
      </c>
      <c r="D96" s="30"/>
      <c r="E96" s="30"/>
      <c r="F96" s="30"/>
      <c r="G96" s="30"/>
      <c r="H96" s="30"/>
      <c r="I96" s="30"/>
      <c r="J96" s="72">
        <f>J126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97</v>
      </c>
    </row>
    <row r="97" spans="1:31" s="9" customFormat="1" ht="24.95" hidden="1" customHeight="1">
      <c r="B97" s="116"/>
      <c r="D97" s="117" t="s">
        <v>98</v>
      </c>
      <c r="E97" s="118"/>
      <c r="F97" s="118"/>
      <c r="G97" s="118"/>
      <c r="H97" s="118"/>
      <c r="I97" s="118"/>
      <c r="J97" s="119">
        <f>J127</f>
        <v>0</v>
      </c>
      <c r="L97" s="116"/>
    </row>
    <row r="98" spans="1:31" s="10" customFormat="1" ht="19.899999999999999" hidden="1" customHeight="1">
      <c r="B98" s="120"/>
      <c r="D98" s="121" t="s">
        <v>100</v>
      </c>
      <c r="E98" s="122"/>
      <c r="F98" s="122"/>
      <c r="G98" s="122"/>
      <c r="H98" s="122"/>
      <c r="I98" s="122"/>
      <c r="J98" s="123">
        <f>J128</f>
        <v>0</v>
      </c>
      <c r="L98" s="120"/>
    </row>
    <row r="99" spans="1:31" s="10" customFormat="1" ht="19.899999999999999" hidden="1" customHeight="1">
      <c r="B99" s="120"/>
      <c r="D99" s="121" t="s">
        <v>101</v>
      </c>
      <c r="E99" s="122"/>
      <c r="F99" s="122"/>
      <c r="G99" s="122"/>
      <c r="H99" s="122"/>
      <c r="I99" s="122"/>
      <c r="J99" s="123">
        <f>J131</f>
        <v>0</v>
      </c>
      <c r="L99" s="120"/>
    </row>
    <row r="100" spans="1:31" s="10" customFormat="1" ht="19.899999999999999" hidden="1" customHeight="1">
      <c r="B100" s="120"/>
      <c r="D100" s="121" t="s">
        <v>102</v>
      </c>
      <c r="E100" s="122"/>
      <c r="F100" s="122"/>
      <c r="G100" s="122"/>
      <c r="H100" s="122"/>
      <c r="I100" s="122"/>
      <c r="J100" s="123">
        <f>J138</f>
        <v>0</v>
      </c>
      <c r="L100" s="120"/>
    </row>
    <row r="101" spans="1:31" s="9" customFormat="1" ht="24.95" hidden="1" customHeight="1">
      <c r="B101" s="116"/>
      <c r="D101" s="117" t="s">
        <v>103</v>
      </c>
      <c r="E101" s="118"/>
      <c r="F101" s="118"/>
      <c r="G101" s="118"/>
      <c r="H101" s="118"/>
      <c r="I101" s="118"/>
      <c r="J101" s="119">
        <f>J140</f>
        <v>0</v>
      </c>
      <c r="L101" s="116"/>
    </row>
    <row r="102" spans="1:31" s="10" customFormat="1" ht="19.899999999999999" hidden="1" customHeight="1">
      <c r="B102" s="120"/>
      <c r="D102" s="121" t="s">
        <v>104</v>
      </c>
      <c r="E102" s="122"/>
      <c r="F102" s="122"/>
      <c r="G102" s="122"/>
      <c r="H102" s="122"/>
      <c r="I102" s="122"/>
      <c r="J102" s="123">
        <f>J141</f>
        <v>0</v>
      </c>
      <c r="L102" s="120"/>
    </row>
    <row r="103" spans="1:31" s="10" customFormat="1" ht="19.899999999999999" hidden="1" customHeight="1">
      <c r="B103" s="120"/>
      <c r="D103" s="121" t="s">
        <v>279</v>
      </c>
      <c r="E103" s="122"/>
      <c r="F103" s="122"/>
      <c r="G103" s="122"/>
      <c r="H103" s="122"/>
      <c r="I103" s="122"/>
      <c r="J103" s="123">
        <f>J143</f>
        <v>0</v>
      </c>
      <c r="L103" s="120"/>
    </row>
    <row r="104" spans="1:31" s="10" customFormat="1" ht="19.899999999999999" hidden="1" customHeight="1">
      <c r="B104" s="120"/>
      <c r="D104" s="121" t="s">
        <v>107</v>
      </c>
      <c r="E104" s="122"/>
      <c r="F104" s="122"/>
      <c r="G104" s="122"/>
      <c r="H104" s="122"/>
      <c r="I104" s="122"/>
      <c r="J104" s="123">
        <f>J145</f>
        <v>0</v>
      </c>
      <c r="L104" s="120"/>
    </row>
    <row r="105" spans="1:31" s="9" customFormat="1" ht="24.95" hidden="1" customHeight="1">
      <c r="B105" s="116"/>
      <c r="D105" s="117" t="s">
        <v>108</v>
      </c>
      <c r="E105" s="118"/>
      <c r="F105" s="118"/>
      <c r="G105" s="118"/>
      <c r="H105" s="118"/>
      <c r="I105" s="118"/>
      <c r="J105" s="119">
        <f>J149</f>
        <v>0</v>
      </c>
      <c r="L105" s="116"/>
    </row>
    <row r="106" spans="1:31" s="10" customFormat="1" ht="19.899999999999999" hidden="1" customHeight="1">
      <c r="B106" s="120"/>
      <c r="D106" s="121" t="s">
        <v>109</v>
      </c>
      <c r="E106" s="122"/>
      <c r="F106" s="122"/>
      <c r="G106" s="122"/>
      <c r="H106" s="122"/>
      <c r="I106" s="122"/>
      <c r="J106" s="123">
        <f>J150</f>
        <v>0</v>
      </c>
      <c r="L106" s="120"/>
    </row>
    <row r="107" spans="1:31" s="2" customFormat="1" ht="21.75" hidden="1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hidden="1" customHeight="1">
      <c r="A108" s="30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ht="11.25" hidden="1"/>
    <row r="110" spans="1:31" ht="11.25" hidden="1"/>
    <row r="111" spans="1:31" ht="11.25" hidden="1"/>
    <row r="112" spans="1:31" s="2" customFormat="1" ht="6.95" customHeight="1">
      <c r="A112" s="30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24.95" customHeight="1">
      <c r="A113" s="30"/>
      <c r="B113" s="31"/>
      <c r="C113" s="18" t="s">
        <v>110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12" customHeight="1">
      <c r="A115" s="30"/>
      <c r="B115" s="31"/>
      <c r="C115" s="24" t="s">
        <v>15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16.5" customHeight="1">
      <c r="A116" s="30"/>
      <c r="B116" s="31"/>
      <c r="C116" s="30"/>
      <c r="D116" s="30"/>
      <c r="E116" s="222" t="str">
        <f>E7</f>
        <v>Rudno nad Hronom Kultúrny dom Rekonštrukcia interiérov</v>
      </c>
      <c r="F116" s="223"/>
      <c r="G116" s="223"/>
      <c r="H116" s="223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4" t="s">
        <v>91</v>
      </c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0"/>
      <c r="D118" s="30"/>
      <c r="E118" s="202" t="str">
        <f>E9</f>
        <v>b - Hlavná sála rekonštrukcia stien</v>
      </c>
      <c r="F118" s="224"/>
      <c r="G118" s="224"/>
      <c r="H118" s="224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>
      <c r="A120" s="30"/>
      <c r="B120" s="31"/>
      <c r="C120" s="24" t="s">
        <v>19</v>
      </c>
      <c r="D120" s="30"/>
      <c r="E120" s="30"/>
      <c r="F120" s="22" t="str">
        <f>F12</f>
        <v xml:space="preserve"> </v>
      </c>
      <c r="G120" s="30"/>
      <c r="H120" s="30"/>
      <c r="I120" s="24" t="s">
        <v>21</v>
      </c>
      <c r="J120" s="56" t="str">
        <f>IF(J12="","",J12)</f>
        <v>15. 7. 2025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2" customHeight="1">
      <c r="A122" s="30"/>
      <c r="B122" s="31"/>
      <c r="C122" s="24" t="s">
        <v>23</v>
      </c>
      <c r="D122" s="30"/>
      <c r="E122" s="30"/>
      <c r="F122" s="22" t="str">
        <f>E15</f>
        <v>Obec Rudno nad Hronom</v>
      </c>
      <c r="G122" s="30"/>
      <c r="H122" s="30"/>
      <c r="I122" s="24" t="s">
        <v>29</v>
      </c>
      <c r="J122" s="28" t="str">
        <f>E21</f>
        <v xml:space="preserve"> </v>
      </c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>
      <c r="A123" s="30"/>
      <c r="B123" s="31"/>
      <c r="C123" s="24" t="s">
        <v>27</v>
      </c>
      <c r="D123" s="30"/>
      <c r="E123" s="30"/>
      <c r="F123" s="22" t="str">
        <f>IF(E18="","",E18)</f>
        <v>Vyplň údaj</v>
      </c>
      <c r="G123" s="30"/>
      <c r="H123" s="30"/>
      <c r="I123" s="24" t="s">
        <v>32</v>
      </c>
      <c r="J123" s="28" t="str">
        <f>E24</f>
        <v xml:space="preserve"> </v>
      </c>
      <c r="K123" s="30"/>
      <c r="L123" s="43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>
      <c r="A125" s="124"/>
      <c r="B125" s="125"/>
      <c r="C125" s="126" t="s">
        <v>111</v>
      </c>
      <c r="D125" s="127" t="s">
        <v>59</v>
      </c>
      <c r="E125" s="127" t="s">
        <v>55</v>
      </c>
      <c r="F125" s="127" t="s">
        <v>56</v>
      </c>
      <c r="G125" s="127" t="s">
        <v>112</v>
      </c>
      <c r="H125" s="127" t="s">
        <v>113</v>
      </c>
      <c r="I125" s="127" t="s">
        <v>114</v>
      </c>
      <c r="J125" s="128" t="s">
        <v>95</v>
      </c>
      <c r="K125" s="129" t="s">
        <v>115</v>
      </c>
      <c r="L125" s="130"/>
      <c r="M125" s="63" t="s">
        <v>1</v>
      </c>
      <c r="N125" s="64" t="s">
        <v>38</v>
      </c>
      <c r="O125" s="64" t="s">
        <v>116</v>
      </c>
      <c r="P125" s="64" t="s">
        <v>117</v>
      </c>
      <c r="Q125" s="64" t="s">
        <v>118</v>
      </c>
      <c r="R125" s="64" t="s">
        <v>119</v>
      </c>
      <c r="S125" s="64" t="s">
        <v>120</v>
      </c>
      <c r="T125" s="65" t="s">
        <v>121</v>
      </c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</row>
    <row r="126" spans="1:63" s="2" customFormat="1" ht="22.9" customHeight="1">
      <c r="A126" s="30"/>
      <c r="B126" s="31"/>
      <c r="C126" s="70" t="s">
        <v>96</v>
      </c>
      <c r="D126" s="30"/>
      <c r="E126" s="30"/>
      <c r="F126" s="30"/>
      <c r="G126" s="30"/>
      <c r="H126" s="30"/>
      <c r="I126" s="30"/>
      <c r="J126" s="131">
        <f>BK126</f>
        <v>0</v>
      </c>
      <c r="K126" s="30"/>
      <c r="L126" s="31"/>
      <c r="M126" s="66"/>
      <c r="N126" s="57"/>
      <c r="O126" s="67"/>
      <c r="P126" s="132">
        <f>P127+P140+P149</f>
        <v>0</v>
      </c>
      <c r="Q126" s="67"/>
      <c r="R126" s="132">
        <f>R127+R140+R149</f>
        <v>2.9243242591999996</v>
      </c>
      <c r="S126" s="67"/>
      <c r="T126" s="133">
        <f>T127+T140+T149</f>
        <v>3.4235631999999994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4" t="s">
        <v>73</v>
      </c>
      <c r="AU126" s="14" t="s">
        <v>97</v>
      </c>
      <c r="BK126" s="134">
        <f>BK127+BK140+BK149</f>
        <v>0</v>
      </c>
    </row>
    <row r="127" spans="1:63" s="12" customFormat="1" ht="25.9" customHeight="1">
      <c r="B127" s="135"/>
      <c r="D127" s="136" t="s">
        <v>73</v>
      </c>
      <c r="E127" s="137" t="s">
        <v>122</v>
      </c>
      <c r="F127" s="137" t="s">
        <v>123</v>
      </c>
      <c r="I127" s="138"/>
      <c r="J127" s="139">
        <f>BK127</f>
        <v>0</v>
      </c>
      <c r="L127" s="135"/>
      <c r="M127" s="140"/>
      <c r="N127" s="141"/>
      <c r="O127" s="141"/>
      <c r="P127" s="142">
        <f>P128+P131+P138</f>
        <v>0</v>
      </c>
      <c r="Q127" s="141"/>
      <c r="R127" s="142">
        <f>R128+R131+R138</f>
        <v>2.7878031199999995</v>
      </c>
      <c r="S127" s="141"/>
      <c r="T127" s="143">
        <f>T128+T131+T138</f>
        <v>2.6127999999999996</v>
      </c>
      <c r="AR127" s="136" t="s">
        <v>82</v>
      </c>
      <c r="AT127" s="144" t="s">
        <v>73</v>
      </c>
      <c r="AU127" s="144" t="s">
        <v>74</v>
      </c>
      <c r="AY127" s="136" t="s">
        <v>124</v>
      </c>
      <c r="BK127" s="145">
        <f>BK128+BK131+BK138</f>
        <v>0</v>
      </c>
    </row>
    <row r="128" spans="1:63" s="12" customFormat="1" ht="22.9" customHeight="1">
      <c r="B128" s="135"/>
      <c r="D128" s="136" t="s">
        <v>73</v>
      </c>
      <c r="E128" s="146" t="s">
        <v>144</v>
      </c>
      <c r="F128" s="146" t="s">
        <v>145</v>
      </c>
      <c r="I128" s="138"/>
      <c r="J128" s="147">
        <f>BK128</f>
        <v>0</v>
      </c>
      <c r="L128" s="135"/>
      <c r="M128" s="140"/>
      <c r="N128" s="141"/>
      <c r="O128" s="141"/>
      <c r="P128" s="142">
        <f>SUM(P129:P130)</f>
        <v>0</v>
      </c>
      <c r="Q128" s="141"/>
      <c r="R128" s="142">
        <f>SUM(R129:R130)</f>
        <v>2.1696691199999996</v>
      </c>
      <c r="S128" s="141"/>
      <c r="T128" s="143">
        <f>SUM(T129:T130)</f>
        <v>0</v>
      </c>
      <c r="AR128" s="136" t="s">
        <v>82</v>
      </c>
      <c r="AT128" s="144" t="s">
        <v>73</v>
      </c>
      <c r="AU128" s="144" t="s">
        <v>82</v>
      </c>
      <c r="AY128" s="136" t="s">
        <v>124</v>
      </c>
      <c r="BK128" s="145">
        <f>SUM(BK129:BK130)</f>
        <v>0</v>
      </c>
    </row>
    <row r="129" spans="1:65" s="2" customFormat="1" ht="24.2" customHeight="1">
      <c r="A129" s="30"/>
      <c r="B129" s="148"/>
      <c r="C129" s="149" t="s">
        <v>82</v>
      </c>
      <c r="D129" s="149" t="s">
        <v>126</v>
      </c>
      <c r="E129" s="150" t="s">
        <v>151</v>
      </c>
      <c r="F129" s="151" t="s">
        <v>152</v>
      </c>
      <c r="G129" s="152" t="s">
        <v>149</v>
      </c>
      <c r="H129" s="153">
        <v>261.27999999999997</v>
      </c>
      <c r="I129" s="154"/>
      <c r="J129" s="155">
        <f>ROUND(I129*H129,2)</f>
        <v>0</v>
      </c>
      <c r="K129" s="156"/>
      <c r="L129" s="31"/>
      <c r="M129" s="157" t="s">
        <v>1</v>
      </c>
      <c r="N129" s="158" t="s">
        <v>40</v>
      </c>
      <c r="O129" s="59"/>
      <c r="P129" s="159">
        <f>O129*H129</f>
        <v>0</v>
      </c>
      <c r="Q129" s="159">
        <v>3.15E-3</v>
      </c>
      <c r="R129" s="159">
        <f>Q129*H129</f>
        <v>0.82303199999999987</v>
      </c>
      <c r="S129" s="159">
        <v>0</v>
      </c>
      <c r="T129" s="160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1" t="s">
        <v>130</v>
      </c>
      <c r="AT129" s="161" t="s">
        <v>126</v>
      </c>
      <c r="AU129" s="161" t="s">
        <v>131</v>
      </c>
      <c r="AY129" s="14" t="s">
        <v>124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131</v>
      </c>
      <c r="BK129" s="162">
        <f>ROUND(I129*H129,2)</f>
        <v>0</v>
      </c>
      <c r="BL129" s="14" t="s">
        <v>130</v>
      </c>
      <c r="BM129" s="161" t="s">
        <v>280</v>
      </c>
    </row>
    <row r="130" spans="1:65" s="2" customFormat="1" ht="24.2" customHeight="1">
      <c r="A130" s="30"/>
      <c r="B130" s="148"/>
      <c r="C130" s="149" t="s">
        <v>131</v>
      </c>
      <c r="D130" s="149" t="s">
        <v>126</v>
      </c>
      <c r="E130" s="150" t="s">
        <v>155</v>
      </c>
      <c r="F130" s="151" t="s">
        <v>156</v>
      </c>
      <c r="G130" s="152" t="s">
        <v>149</v>
      </c>
      <c r="H130" s="153">
        <v>261.27999999999997</v>
      </c>
      <c r="I130" s="154"/>
      <c r="J130" s="155">
        <f>ROUND(I130*H130,2)</f>
        <v>0</v>
      </c>
      <c r="K130" s="156"/>
      <c r="L130" s="31"/>
      <c r="M130" s="157" t="s">
        <v>1</v>
      </c>
      <c r="N130" s="158" t="s">
        <v>40</v>
      </c>
      <c r="O130" s="59"/>
      <c r="P130" s="159">
        <f>O130*H130</f>
        <v>0</v>
      </c>
      <c r="Q130" s="159">
        <v>5.1539999999999997E-3</v>
      </c>
      <c r="R130" s="159">
        <f>Q130*H130</f>
        <v>1.3466371199999998</v>
      </c>
      <c r="S130" s="159">
        <v>0</v>
      </c>
      <c r="T130" s="160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1" t="s">
        <v>130</v>
      </c>
      <c r="AT130" s="161" t="s">
        <v>126</v>
      </c>
      <c r="AU130" s="161" t="s">
        <v>131</v>
      </c>
      <c r="AY130" s="14" t="s">
        <v>124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131</v>
      </c>
      <c r="BK130" s="162">
        <f>ROUND(I130*H130,2)</f>
        <v>0</v>
      </c>
      <c r="BL130" s="14" t="s">
        <v>130</v>
      </c>
      <c r="BM130" s="161" t="s">
        <v>281</v>
      </c>
    </row>
    <row r="131" spans="1:65" s="12" customFormat="1" ht="22.9" customHeight="1">
      <c r="B131" s="135"/>
      <c r="D131" s="136" t="s">
        <v>73</v>
      </c>
      <c r="E131" s="146" t="s">
        <v>162</v>
      </c>
      <c r="F131" s="146" t="s">
        <v>170</v>
      </c>
      <c r="I131" s="138"/>
      <c r="J131" s="147">
        <f>BK131</f>
        <v>0</v>
      </c>
      <c r="L131" s="135"/>
      <c r="M131" s="140"/>
      <c r="N131" s="141"/>
      <c r="O131" s="141"/>
      <c r="P131" s="142">
        <f>SUM(P132:P137)</f>
        <v>0</v>
      </c>
      <c r="Q131" s="141"/>
      <c r="R131" s="142">
        <f>SUM(R132:R137)</f>
        <v>0.61813399999999996</v>
      </c>
      <c r="S131" s="141"/>
      <c r="T131" s="143">
        <f>SUM(T132:T137)</f>
        <v>2.6127999999999996</v>
      </c>
      <c r="AR131" s="136" t="s">
        <v>82</v>
      </c>
      <c r="AT131" s="144" t="s">
        <v>73</v>
      </c>
      <c r="AU131" s="144" t="s">
        <v>82</v>
      </c>
      <c r="AY131" s="136" t="s">
        <v>124</v>
      </c>
      <c r="BK131" s="145">
        <f>SUM(BK132:BK137)</f>
        <v>0</v>
      </c>
    </row>
    <row r="132" spans="1:65" s="2" customFormat="1" ht="24.2" customHeight="1">
      <c r="A132" s="30"/>
      <c r="B132" s="148"/>
      <c r="C132" s="149" t="s">
        <v>136</v>
      </c>
      <c r="D132" s="149" t="s">
        <v>126</v>
      </c>
      <c r="E132" s="150" t="s">
        <v>282</v>
      </c>
      <c r="F132" s="151" t="s">
        <v>283</v>
      </c>
      <c r="G132" s="152" t="s">
        <v>149</v>
      </c>
      <c r="H132" s="153">
        <v>100</v>
      </c>
      <c r="I132" s="154"/>
      <c r="J132" s="155">
        <f t="shared" ref="J132:J137" si="0">ROUND(I132*H132,2)</f>
        <v>0</v>
      </c>
      <c r="K132" s="156"/>
      <c r="L132" s="31"/>
      <c r="M132" s="157" t="s">
        <v>1</v>
      </c>
      <c r="N132" s="158" t="s">
        <v>40</v>
      </c>
      <c r="O132" s="59"/>
      <c r="P132" s="159">
        <f t="shared" ref="P132:P137" si="1">O132*H132</f>
        <v>0</v>
      </c>
      <c r="Q132" s="159">
        <v>6.1813399999999996E-3</v>
      </c>
      <c r="R132" s="159">
        <f t="shared" ref="R132:R137" si="2">Q132*H132</f>
        <v>0.61813399999999996</v>
      </c>
      <c r="S132" s="159">
        <v>0</v>
      </c>
      <c r="T132" s="160">
        <f t="shared" ref="T132:T137" si="3"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1" t="s">
        <v>130</v>
      </c>
      <c r="AT132" s="161" t="s">
        <v>126</v>
      </c>
      <c r="AU132" s="161" t="s">
        <v>131</v>
      </c>
      <c r="AY132" s="14" t="s">
        <v>124</v>
      </c>
      <c r="BE132" s="162">
        <f t="shared" ref="BE132:BE137" si="4">IF(N132="základná",J132,0)</f>
        <v>0</v>
      </c>
      <c r="BF132" s="162">
        <f t="shared" ref="BF132:BF137" si="5">IF(N132="znížená",J132,0)</f>
        <v>0</v>
      </c>
      <c r="BG132" s="162">
        <f t="shared" ref="BG132:BG137" si="6">IF(N132="zákl. prenesená",J132,0)</f>
        <v>0</v>
      </c>
      <c r="BH132" s="162">
        <f t="shared" ref="BH132:BH137" si="7">IF(N132="zníž. prenesená",J132,0)</f>
        <v>0</v>
      </c>
      <c r="BI132" s="162">
        <f t="shared" ref="BI132:BI137" si="8">IF(N132="nulová",J132,0)</f>
        <v>0</v>
      </c>
      <c r="BJ132" s="14" t="s">
        <v>131</v>
      </c>
      <c r="BK132" s="162">
        <f t="shared" ref="BK132:BK137" si="9">ROUND(I132*H132,2)</f>
        <v>0</v>
      </c>
      <c r="BL132" s="14" t="s">
        <v>130</v>
      </c>
      <c r="BM132" s="161" t="s">
        <v>284</v>
      </c>
    </row>
    <row r="133" spans="1:65" s="2" customFormat="1" ht="33" customHeight="1">
      <c r="A133" s="30"/>
      <c r="B133" s="148"/>
      <c r="C133" s="149" t="s">
        <v>130</v>
      </c>
      <c r="D133" s="149" t="s">
        <v>126</v>
      </c>
      <c r="E133" s="150" t="s">
        <v>285</v>
      </c>
      <c r="F133" s="151" t="s">
        <v>286</v>
      </c>
      <c r="G133" s="152" t="s">
        <v>149</v>
      </c>
      <c r="H133" s="153">
        <v>261.27999999999997</v>
      </c>
      <c r="I133" s="154"/>
      <c r="J133" s="155">
        <f t="shared" si="0"/>
        <v>0</v>
      </c>
      <c r="K133" s="156"/>
      <c r="L133" s="31"/>
      <c r="M133" s="157" t="s">
        <v>1</v>
      </c>
      <c r="N133" s="158" t="s">
        <v>40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0.01</v>
      </c>
      <c r="T133" s="160">
        <f t="shared" si="3"/>
        <v>2.6127999999999996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1" t="s">
        <v>130</v>
      </c>
      <c r="AT133" s="161" t="s">
        <v>126</v>
      </c>
      <c r="AU133" s="161" t="s">
        <v>131</v>
      </c>
      <c r="AY133" s="14" t="s">
        <v>124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131</v>
      </c>
      <c r="BK133" s="162">
        <f t="shared" si="9"/>
        <v>0</v>
      </c>
      <c r="BL133" s="14" t="s">
        <v>130</v>
      </c>
      <c r="BM133" s="161" t="s">
        <v>287</v>
      </c>
    </row>
    <row r="134" spans="1:65" s="2" customFormat="1" ht="21.75" customHeight="1">
      <c r="A134" s="30"/>
      <c r="B134" s="148"/>
      <c r="C134" s="149" t="s">
        <v>146</v>
      </c>
      <c r="D134" s="149" t="s">
        <v>126</v>
      </c>
      <c r="E134" s="150" t="s">
        <v>179</v>
      </c>
      <c r="F134" s="151" t="s">
        <v>180</v>
      </c>
      <c r="G134" s="152" t="s">
        <v>142</v>
      </c>
      <c r="H134" s="153">
        <v>3.4239999999999999</v>
      </c>
      <c r="I134" s="154"/>
      <c r="J134" s="155">
        <f t="shared" si="0"/>
        <v>0</v>
      </c>
      <c r="K134" s="156"/>
      <c r="L134" s="31"/>
      <c r="M134" s="157" t="s">
        <v>1</v>
      </c>
      <c r="N134" s="158" t="s">
        <v>40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1" t="s">
        <v>130</v>
      </c>
      <c r="AT134" s="161" t="s">
        <v>126</v>
      </c>
      <c r="AU134" s="161" t="s">
        <v>131</v>
      </c>
      <c r="AY134" s="14" t="s">
        <v>124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131</v>
      </c>
      <c r="BK134" s="162">
        <f t="shared" si="9"/>
        <v>0</v>
      </c>
      <c r="BL134" s="14" t="s">
        <v>130</v>
      </c>
      <c r="BM134" s="161" t="s">
        <v>288</v>
      </c>
    </row>
    <row r="135" spans="1:65" s="2" customFormat="1" ht="24.2" customHeight="1">
      <c r="A135" s="30"/>
      <c r="B135" s="148"/>
      <c r="C135" s="149" t="s">
        <v>144</v>
      </c>
      <c r="D135" s="149" t="s">
        <v>126</v>
      </c>
      <c r="E135" s="150" t="s">
        <v>183</v>
      </c>
      <c r="F135" s="151" t="s">
        <v>184</v>
      </c>
      <c r="G135" s="152" t="s">
        <v>142</v>
      </c>
      <c r="H135" s="153">
        <v>85.6</v>
      </c>
      <c r="I135" s="154"/>
      <c r="J135" s="155">
        <f t="shared" si="0"/>
        <v>0</v>
      </c>
      <c r="K135" s="156"/>
      <c r="L135" s="31"/>
      <c r="M135" s="157" t="s">
        <v>1</v>
      </c>
      <c r="N135" s="158" t="s">
        <v>40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1" t="s">
        <v>130</v>
      </c>
      <c r="AT135" s="161" t="s">
        <v>126</v>
      </c>
      <c r="AU135" s="161" t="s">
        <v>131</v>
      </c>
      <c r="AY135" s="14" t="s">
        <v>124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131</v>
      </c>
      <c r="BK135" s="162">
        <f t="shared" si="9"/>
        <v>0</v>
      </c>
      <c r="BL135" s="14" t="s">
        <v>130</v>
      </c>
      <c r="BM135" s="161" t="s">
        <v>289</v>
      </c>
    </row>
    <row r="136" spans="1:65" s="2" customFormat="1" ht="24.2" customHeight="1">
      <c r="A136" s="30"/>
      <c r="B136" s="148"/>
      <c r="C136" s="149" t="s">
        <v>154</v>
      </c>
      <c r="D136" s="149" t="s">
        <v>126</v>
      </c>
      <c r="E136" s="150" t="s">
        <v>187</v>
      </c>
      <c r="F136" s="151" t="s">
        <v>188</v>
      </c>
      <c r="G136" s="152" t="s">
        <v>142</v>
      </c>
      <c r="H136" s="153">
        <v>3.4239999999999999</v>
      </c>
      <c r="I136" s="154"/>
      <c r="J136" s="155">
        <f t="shared" si="0"/>
        <v>0</v>
      </c>
      <c r="K136" s="156"/>
      <c r="L136" s="31"/>
      <c r="M136" s="157" t="s">
        <v>1</v>
      </c>
      <c r="N136" s="158" t="s">
        <v>40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1" t="s">
        <v>130</v>
      </c>
      <c r="AT136" s="161" t="s">
        <v>126</v>
      </c>
      <c r="AU136" s="161" t="s">
        <v>131</v>
      </c>
      <c r="AY136" s="14" t="s">
        <v>124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131</v>
      </c>
      <c r="BK136" s="162">
        <f t="shared" si="9"/>
        <v>0</v>
      </c>
      <c r="BL136" s="14" t="s">
        <v>130</v>
      </c>
      <c r="BM136" s="161" t="s">
        <v>290</v>
      </c>
    </row>
    <row r="137" spans="1:65" s="2" customFormat="1" ht="24.2" customHeight="1">
      <c r="A137" s="30"/>
      <c r="B137" s="148"/>
      <c r="C137" s="149" t="s">
        <v>158</v>
      </c>
      <c r="D137" s="149" t="s">
        <v>126</v>
      </c>
      <c r="E137" s="150" t="s">
        <v>191</v>
      </c>
      <c r="F137" s="151" t="s">
        <v>192</v>
      </c>
      <c r="G137" s="152" t="s">
        <v>142</v>
      </c>
      <c r="H137" s="153">
        <v>3.4239999999999999</v>
      </c>
      <c r="I137" s="154"/>
      <c r="J137" s="155">
        <f t="shared" si="0"/>
        <v>0</v>
      </c>
      <c r="K137" s="156"/>
      <c r="L137" s="31"/>
      <c r="M137" s="157" t="s">
        <v>1</v>
      </c>
      <c r="N137" s="158" t="s">
        <v>40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1" t="s">
        <v>130</v>
      </c>
      <c r="AT137" s="161" t="s">
        <v>126</v>
      </c>
      <c r="AU137" s="161" t="s">
        <v>131</v>
      </c>
      <c r="AY137" s="14" t="s">
        <v>124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131</v>
      </c>
      <c r="BK137" s="162">
        <f t="shared" si="9"/>
        <v>0</v>
      </c>
      <c r="BL137" s="14" t="s">
        <v>130</v>
      </c>
      <c r="BM137" s="161" t="s">
        <v>291</v>
      </c>
    </row>
    <row r="138" spans="1:65" s="12" customFormat="1" ht="22.9" customHeight="1">
      <c r="B138" s="135"/>
      <c r="D138" s="136" t="s">
        <v>73</v>
      </c>
      <c r="E138" s="146" t="s">
        <v>194</v>
      </c>
      <c r="F138" s="146" t="s">
        <v>195</v>
      </c>
      <c r="I138" s="138"/>
      <c r="J138" s="147">
        <f>BK138</f>
        <v>0</v>
      </c>
      <c r="L138" s="135"/>
      <c r="M138" s="140"/>
      <c r="N138" s="141"/>
      <c r="O138" s="141"/>
      <c r="P138" s="142">
        <f>P139</f>
        <v>0</v>
      </c>
      <c r="Q138" s="141"/>
      <c r="R138" s="142">
        <f>R139</f>
        <v>0</v>
      </c>
      <c r="S138" s="141"/>
      <c r="T138" s="143">
        <f>T139</f>
        <v>0</v>
      </c>
      <c r="AR138" s="136" t="s">
        <v>82</v>
      </c>
      <c r="AT138" s="144" t="s">
        <v>73</v>
      </c>
      <c r="AU138" s="144" t="s">
        <v>82</v>
      </c>
      <c r="AY138" s="136" t="s">
        <v>124</v>
      </c>
      <c r="BK138" s="145">
        <f>BK139</f>
        <v>0</v>
      </c>
    </row>
    <row r="139" spans="1:65" s="2" customFormat="1" ht="24.2" customHeight="1">
      <c r="A139" s="30"/>
      <c r="B139" s="148"/>
      <c r="C139" s="149" t="s">
        <v>162</v>
      </c>
      <c r="D139" s="149" t="s">
        <v>126</v>
      </c>
      <c r="E139" s="150" t="s">
        <v>197</v>
      </c>
      <c r="F139" s="151" t="s">
        <v>198</v>
      </c>
      <c r="G139" s="152" t="s">
        <v>142</v>
      </c>
      <c r="H139" s="153">
        <v>2.7879999999999998</v>
      </c>
      <c r="I139" s="154"/>
      <c r="J139" s="155">
        <f>ROUND(I139*H139,2)</f>
        <v>0</v>
      </c>
      <c r="K139" s="156"/>
      <c r="L139" s="31"/>
      <c r="M139" s="157" t="s">
        <v>1</v>
      </c>
      <c r="N139" s="158" t="s">
        <v>40</v>
      </c>
      <c r="O139" s="59"/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1" t="s">
        <v>130</v>
      </c>
      <c r="AT139" s="161" t="s">
        <v>126</v>
      </c>
      <c r="AU139" s="161" t="s">
        <v>131</v>
      </c>
      <c r="AY139" s="14" t="s">
        <v>124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131</v>
      </c>
      <c r="BK139" s="162">
        <f>ROUND(I139*H139,2)</f>
        <v>0</v>
      </c>
      <c r="BL139" s="14" t="s">
        <v>130</v>
      </c>
      <c r="BM139" s="161" t="s">
        <v>292</v>
      </c>
    </row>
    <row r="140" spans="1:65" s="12" customFormat="1" ht="25.9" customHeight="1">
      <c r="B140" s="135"/>
      <c r="D140" s="136" t="s">
        <v>73</v>
      </c>
      <c r="E140" s="137" t="s">
        <v>200</v>
      </c>
      <c r="F140" s="137" t="s">
        <v>201</v>
      </c>
      <c r="I140" s="138"/>
      <c r="J140" s="139">
        <f>BK140</f>
        <v>0</v>
      </c>
      <c r="L140" s="135"/>
      <c r="M140" s="140"/>
      <c r="N140" s="141"/>
      <c r="O140" s="141"/>
      <c r="P140" s="142">
        <f>P141+P143+P145</f>
        <v>0</v>
      </c>
      <c r="Q140" s="141"/>
      <c r="R140" s="142">
        <f>R141+R143+R145</f>
        <v>0.13652113919999997</v>
      </c>
      <c r="S140" s="141"/>
      <c r="T140" s="143">
        <f>T141+T143+T145</f>
        <v>0.81076320000000002</v>
      </c>
      <c r="AR140" s="136" t="s">
        <v>131</v>
      </c>
      <c r="AT140" s="144" t="s">
        <v>73</v>
      </c>
      <c r="AU140" s="144" t="s">
        <v>74</v>
      </c>
      <c r="AY140" s="136" t="s">
        <v>124</v>
      </c>
      <c r="BK140" s="145">
        <f>BK141+BK143+BK145</f>
        <v>0</v>
      </c>
    </row>
    <row r="141" spans="1:65" s="12" customFormat="1" ht="22.9" customHeight="1">
      <c r="B141" s="135"/>
      <c r="D141" s="136" t="s">
        <v>73</v>
      </c>
      <c r="E141" s="146" t="s">
        <v>202</v>
      </c>
      <c r="F141" s="146" t="s">
        <v>203</v>
      </c>
      <c r="I141" s="138"/>
      <c r="J141" s="147">
        <f>BK141</f>
        <v>0</v>
      </c>
      <c r="L141" s="135"/>
      <c r="M141" s="140"/>
      <c r="N141" s="141"/>
      <c r="O141" s="141"/>
      <c r="P141" s="142">
        <f>P142</f>
        <v>0</v>
      </c>
      <c r="Q141" s="141"/>
      <c r="R141" s="142">
        <f>R142</f>
        <v>0</v>
      </c>
      <c r="S141" s="141"/>
      <c r="T141" s="143">
        <f>T142</f>
        <v>0</v>
      </c>
      <c r="AR141" s="136" t="s">
        <v>131</v>
      </c>
      <c r="AT141" s="144" t="s">
        <v>73</v>
      </c>
      <c r="AU141" s="144" t="s">
        <v>82</v>
      </c>
      <c r="AY141" s="136" t="s">
        <v>124</v>
      </c>
      <c r="BK141" s="145">
        <f>BK142</f>
        <v>0</v>
      </c>
    </row>
    <row r="142" spans="1:65" s="2" customFormat="1" ht="16.5" customHeight="1">
      <c r="A142" s="30"/>
      <c r="B142" s="148"/>
      <c r="C142" s="149" t="s">
        <v>166</v>
      </c>
      <c r="D142" s="149" t="s">
        <v>126</v>
      </c>
      <c r="E142" s="150" t="s">
        <v>205</v>
      </c>
      <c r="F142" s="151" t="s">
        <v>293</v>
      </c>
      <c r="G142" s="152" t="s">
        <v>207</v>
      </c>
      <c r="H142" s="153">
        <v>1</v>
      </c>
      <c r="I142" s="154"/>
      <c r="J142" s="155">
        <f>ROUND(I142*H142,2)</f>
        <v>0</v>
      </c>
      <c r="K142" s="156"/>
      <c r="L142" s="31"/>
      <c r="M142" s="157" t="s">
        <v>1</v>
      </c>
      <c r="N142" s="158" t="s">
        <v>40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1" t="s">
        <v>190</v>
      </c>
      <c r="AT142" s="161" t="s">
        <v>126</v>
      </c>
      <c r="AU142" s="161" t="s">
        <v>131</v>
      </c>
      <c r="AY142" s="14" t="s">
        <v>124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131</v>
      </c>
      <c r="BK142" s="162">
        <f>ROUND(I142*H142,2)</f>
        <v>0</v>
      </c>
      <c r="BL142" s="14" t="s">
        <v>190</v>
      </c>
      <c r="BM142" s="161" t="s">
        <v>294</v>
      </c>
    </row>
    <row r="143" spans="1:65" s="12" customFormat="1" ht="22.9" customHeight="1">
      <c r="B143" s="135"/>
      <c r="D143" s="136" t="s">
        <v>73</v>
      </c>
      <c r="E143" s="146" t="s">
        <v>295</v>
      </c>
      <c r="F143" s="146" t="s">
        <v>296</v>
      </c>
      <c r="I143" s="138"/>
      <c r="J143" s="147">
        <f>BK143</f>
        <v>0</v>
      </c>
      <c r="L143" s="135"/>
      <c r="M143" s="140"/>
      <c r="N143" s="141"/>
      <c r="O143" s="141"/>
      <c r="P143" s="142">
        <f>P144</f>
        <v>0</v>
      </c>
      <c r="Q143" s="141"/>
      <c r="R143" s="142">
        <f>R144</f>
        <v>0</v>
      </c>
      <c r="S143" s="141"/>
      <c r="T143" s="143">
        <f>T144</f>
        <v>0.81076320000000002</v>
      </c>
      <c r="AR143" s="136" t="s">
        <v>131</v>
      </c>
      <c r="AT143" s="144" t="s">
        <v>73</v>
      </c>
      <c r="AU143" s="144" t="s">
        <v>82</v>
      </c>
      <c r="AY143" s="136" t="s">
        <v>124</v>
      </c>
      <c r="BK143" s="145">
        <f>BK144</f>
        <v>0</v>
      </c>
    </row>
    <row r="144" spans="1:65" s="2" customFormat="1" ht="21.75" customHeight="1">
      <c r="A144" s="30"/>
      <c r="B144" s="148"/>
      <c r="C144" s="149" t="s">
        <v>171</v>
      </c>
      <c r="D144" s="149" t="s">
        <v>126</v>
      </c>
      <c r="E144" s="150" t="s">
        <v>297</v>
      </c>
      <c r="F144" s="151" t="s">
        <v>298</v>
      </c>
      <c r="G144" s="152" t="s">
        <v>149</v>
      </c>
      <c r="H144" s="153">
        <v>73.84</v>
      </c>
      <c r="I144" s="154"/>
      <c r="J144" s="155">
        <f>ROUND(I144*H144,2)</f>
        <v>0</v>
      </c>
      <c r="K144" s="156"/>
      <c r="L144" s="31"/>
      <c r="M144" s="157" t="s">
        <v>1</v>
      </c>
      <c r="N144" s="158" t="s">
        <v>40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1.098E-2</v>
      </c>
      <c r="T144" s="160">
        <f>S144*H144</f>
        <v>0.81076320000000002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1" t="s">
        <v>190</v>
      </c>
      <c r="AT144" s="161" t="s">
        <v>126</v>
      </c>
      <c r="AU144" s="161" t="s">
        <v>131</v>
      </c>
      <c r="AY144" s="14" t="s">
        <v>124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131</v>
      </c>
      <c r="BK144" s="162">
        <f>ROUND(I144*H144,2)</f>
        <v>0</v>
      </c>
      <c r="BL144" s="14" t="s">
        <v>190</v>
      </c>
      <c r="BM144" s="161" t="s">
        <v>299</v>
      </c>
    </row>
    <row r="145" spans="1:65" s="12" customFormat="1" ht="22.9" customHeight="1">
      <c r="B145" s="135"/>
      <c r="D145" s="136" t="s">
        <v>73</v>
      </c>
      <c r="E145" s="146" t="s">
        <v>256</v>
      </c>
      <c r="F145" s="146" t="s">
        <v>257</v>
      </c>
      <c r="I145" s="138"/>
      <c r="J145" s="147">
        <f>BK145</f>
        <v>0</v>
      </c>
      <c r="L145" s="135"/>
      <c r="M145" s="140"/>
      <c r="N145" s="141"/>
      <c r="O145" s="141"/>
      <c r="P145" s="142">
        <f>SUM(P146:P148)</f>
        <v>0</v>
      </c>
      <c r="Q145" s="141"/>
      <c r="R145" s="142">
        <f>SUM(R146:R148)</f>
        <v>0.13652113919999997</v>
      </c>
      <c r="S145" s="141"/>
      <c r="T145" s="143">
        <f>SUM(T146:T148)</f>
        <v>0</v>
      </c>
      <c r="AR145" s="136" t="s">
        <v>131</v>
      </c>
      <c r="AT145" s="144" t="s">
        <v>73</v>
      </c>
      <c r="AU145" s="144" t="s">
        <v>82</v>
      </c>
      <c r="AY145" s="136" t="s">
        <v>124</v>
      </c>
      <c r="BK145" s="145">
        <f>SUM(BK146:BK148)</f>
        <v>0</v>
      </c>
    </row>
    <row r="146" spans="1:65" s="2" customFormat="1" ht="24.2" customHeight="1">
      <c r="A146" s="30"/>
      <c r="B146" s="148"/>
      <c r="C146" s="149" t="s">
        <v>175</v>
      </c>
      <c r="D146" s="149" t="s">
        <v>126</v>
      </c>
      <c r="E146" s="150" t="s">
        <v>300</v>
      </c>
      <c r="F146" s="151" t="s">
        <v>301</v>
      </c>
      <c r="G146" s="152" t="s">
        <v>149</v>
      </c>
      <c r="H146" s="153">
        <v>261.27999999999997</v>
      </c>
      <c r="I146" s="154"/>
      <c r="J146" s="155">
        <f>ROUND(I146*H146,2)</f>
        <v>0</v>
      </c>
      <c r="K146" s="156"/>
      <c r="L146" s="31"/>
      <c r="M146" s="157" t="s">
        <v>1</v>
      </c>
      <c r="N146" s="158" t="s">
        <v>40</v>
      </c>
      <c r="O146" s="59"/>
      <c r="P146" s="159">
        <f>O146*H146</f>
        <v>0</v>
      </c>
      <c r="Q146" s="159">
        <v>1.2750000000000001E-4</v>
      </c>
      <c r="R146" s="159">
        <f>Q146*H146</f>
        <v>3.3313200000000001E-2</v>
      </c>
      <c r="S146" s="159">
        <v>0</v>
      </c>
      <c r="T146" s="160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190</v>
      </c>
      <c r="AT146" s="161" t="s">
        <v>126</v>
      </c>
      <c r="AU146" s="161" t="s">
        <v>131</v>
      </c>
      <c r="AY146" s="14" t="s">
        <v>124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4" t="s">
        <v>131</v>
      </c>
      <c r="BK146" s="162">
        <f>ROUND(I146*H146,2)</f>
        <v>0</v>
      </c>
      <c r="BL146" s="14" t="s">
        <v>190</v>
      </c>
      <c r="BM146" s="161" t="s">
        <v>302</v>
      </c>
    </row>
    <row r="147" spans="1:65" s="2" customFormat="1" ht="24.2" customHeight="1">
      <c r="A147" s="30"/>
      <c r="B147" s="148"/>
      <c r="C147" s="149" t="s">
        <v>13</v>
      </c>
      <c r="D147" s="149" t="s">
        <v>126</v>
      </c>
      <c r="E147" s="150" t="s">
        <v>303</v>
      </c>
      <c r="F147" s="151" t="s">
        <v>304</v>
      </c>
      <c r="G147" s="152" t="s">
        <v>149</v>
      </c>
      <c r="H147" s="153">
        <v>200</v>
      </c>
      <c r="I147" s="154"/>
      <c r="J147" s="155">
        <f>ROUND(I147*H147,2)</f>
        <v>0</v>
      </c>
      <c r="K147" s="156"/>
      <c r="L147" s="31"/>
      <c r="M147" s="157" t="s">
        <v>1</v>
      </c>
      <c r="N147" s="158" t="s">
        <v>40</v>
      </c>
      <c r="O147" s="59"/>
      <c r="P147" s="159">
        <f>O147*H147</f>
        <v>0</v>
      </c>
      <c r="Q147" s="159">
        <v>1.5725E-4</v>
      </c>
      <c r="R147" s="159">
        <f>Q147*H147</f>
        <v>3.1449999999999999E-2</v>
      </c>
      <c r="S147" s="159">
        <v>0</v>
      </c>
      <c r="T147" s="160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1" t="s">
        <v>190</v>
      </c>
      <c r="AT147" s="161" t="s">
        <v>126</v>
      </c>
      <c r="AU147" s="161" t="s">
        <v>131</v>
      </c>
      <c r="AY147" s="14" t="s">
        <v>124</v>
      </c>
      <c r="BE147" s="162">
        <f>IF(N147="základná",J147,0)</f>
        <v>0</v>
      </c>
      <c r="BF147" s="162">
        <f>IF(N147="znížená",J147,0)</f>
        <v>0</v>
      </c>
      <c r="BG147" s="162">
        <f>IF(N147="zákl. prenesená",J147,0)</f>
        <v>0</v>
      </c>
      <c r="BH147" s="162">
        <f>IF(N147="zníž. prenesená",J147,0)</f>
        <v>0</v>
      </c>
      <c r="BI147" s="162">
        <f>IF(N147="nulová",J147,0)</f>
        <v>0</v>
      </c>
      <c r="BJ147" s="14" t="s">
        <v>131</v>
      </c>
      <c r="BK147" s="162">
        <f>ROUND(I147*H147,2)</f>
        <v>0</v>
      </c>
      <c r="BL147" s="14" t="s">
        <v>190</v>
      </c>
      <c r="BM147" s="161" t="s">
        <v>305</v>
      </c>
    </row>
    <row r="148" spans="1:65" s="2" customFormat="1" ht="37.9" customHeight="1">
      <c r="A148" s="30"/>
      <c r="B148" s="148"/>
      <c r="C148" s="149" t="s">
        <v>182</v>
      </c>
      <c r="D148" s="149" t="s">
        <v>126</v>
      </c>
      <c r="E148" s="150" t="s">
        <v>267</v>
      </c>
      <c r="F148" s="151" t="s">
        <v>268</v>
      </c>
      <c r="G148" s="152" t="s">
        <v>149</v>
      </c>
      <c r="H148" s="153">
        <v>261.27999999999997</v>
      </c>
      <c r="I148" s="154"/>
      <c r="J148" s="155">
        <f>ROUND(I148*H148,2)</f>
        <v>0</v>
      </c>
      <c r="K148" s="156"/>
      <c r="L148" s="31"/>
      <c r="M148" s="157" t="s">
        <v>1</v>
      </c>
      <c r="N148" s="158" t="s">
        <v>40</v>
      </c>
      <c r="O148" s="59"/>
      <c r="P148" s="159">
        <f>O148*H148</f>
        <v>0</v>
      </c>
      <c r="Q148" s="159">
        <v>2.7463999999999999E-4</v>
      </c>
      <c r="R148" s="159">
        <f>Q148*H148</f>
        <v>7.1757939199999995E-2</v>
      </c>
      <c r="S148" s="159">
        <v>0</v>
      </c>
      <c r="T148" s="160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1" t="s">
        <v>190</v>
      </c>
      <c r="AT148" s="161" t="s">
        <v>126</v>
      </c>
      <c r="AU148" s="161" t="s">
        <v>131</v>
      </c>
      <c r="AY148" s="14" t="s">
        <v>124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131</v>
      </c>
      <c r="BK148" s="162">
        <f>ROUND(I148*H148,2)</f>
        <v>0</v>
      </c>
      <c r="BL148" s="14" t="s">
        <v>190</v>
      </c>
      <c r="BM148" s="161" t="s">
        <v>306</v>
      </c>
    </row>
    <row r="149" spans="1:65" s="12" customFormat="1" ht="25.9" customHeight="1">
      <c r="B149" s="135"/>
      <c r="D149" s="136" t="s">
        <v>73</v>
      </c>
      <c r="E149" s="137" t="s">
        <v>228</v>
      </c>
      <c r="F149" s="137" t="s">
        <v>270</v>
      </c>
      <c r="I149" s="138"/>
      <c r="J149" s="139">
        <f>BK149</f>
        <v>0</v>
      </c>
      <c r="L149" s="135"/>
      <c r="M149" s="140"/>
      <c r="N149" s="141"/>
      <c r="O149" s="141"/>
      <c r="P149" s="142">
        <f>P150</f>
        <v>0</v>
      </c>
      <c r="Q149" s="141"/>
      <c r="R149" s="142">
        <f>R150</f>
        <v>0</v>
      </c>
      <c r="S149" s="141"/>
      <c r="T149" s="143">
        <f>T150</f>
        <v>0</v>
      </c>
      <c r="AR149" s="136" t="s">
        <v>136</v>
      </c>
      <c r="AT149" s="144" t="s">
        <v>73</v>
      </c>
      <c r="AU149" s="144" t="s">
        <v>74</v>
      </c>
      <c r="AY149" s="136" t="s">
        <v>124</v>
      </c>
      <c r="BK149" s="145">
        <f>BK150</f>
        <v>0</v>
      </c>
    </row>
    <row r="150" spans="1:65" s="12" customFormat="1" ht="22.9" customHeight="1">
      <c r="B150" s="135"/>
      <c r="D150" s="136" t="s">
        <v>73</v>
      </c>
      <c r="E150" s="146" t="s">
        <v>271</v>
      </c>
      <c r="F150" s="146" t="s">
        <v>272</v>
      </c>
      <c r="I150" s="138"/>
      <c r="J150" s="147">
        <f>BK150</f>
        <v>0</v>
      </c>
      <c r="L150" s="135"/>
      <c r="M150" s="140"/>
      <c r="N150" s="141"/>
      <c r="O150" s="141"/>
      <c r="P150" s="142">
        <f>P151</f>
        <v>0</v>
      </c>
      <c r="Q150" s="141"/>
      <c r="R150" s="142">
        <f>R151</f>
        <v>0</v>
      </c>
      <c r="S150" s="141"/>
      <c r="T150" s="143">
        <f>T151</f>
        <v>0</v>
      </c>
      <c r="AR150" s="136" t="s">
        <v>136</v>
      </c>
      <c r="AT150" s="144" t="s">
        <v>73</v>
      </c>
      <c r="AU150" s="144" t="s">
        <v>82</v>
      </c>
      <c r="AY150" s="136" t="s">
        <v>124</v>
      </c>
      <c r="BK150" s="145">
        <f>BK151</f>
        <v>0</v>
      </c>
    </row>
    <row r="151" spans="1:65" s="2" customFormat="1" ht="24.2" customHeight="1">
      <c r="A151" s="30"/>
      <c r="B151" s="148"/>
      <c r="C151" s="149" t="s">
        <v>186</v>
      </c>
      <c r="D151" s="149" t="s">
        <v>126</v>
      </c>
      <c r="E151" s="150" t="s">
        <v>273</v>
      </c>
      <c r="F151" s="151" t="s">
        <v>307</v>
      </c>
      <c r="G151" s="152" t="s">
        <v>275</v>
      </c>
      <c r="H151" s="153">
        <v>1</v>
      </c>
      <c r="I151" s="154"/>
      <c r="J151" s="155">
        <f>ROUND(I151*H151,2)</f>
        <v>0</v>
      </c>
      <c r="K151" s="156"/>
      <c r="L151" s="31"/>
      <c r="M151" s="175" t="s">
        <v>1</v>
      </c>
      <c r="N151" s="176" t="s">
        <v>40</v>
      </c>
      <c r="O151" s="177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1" t="s">
        <v>276</v>
      </c>
      <c r="AT151" s="161" t="s">
        <v>126</v>
      </c>
      <c r="AU151" s="161" t="s">
        <v>131</v>
      </c>
      <c r="AY151" s="14" t="s">
        <v>124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131</v>
      </c>
      <c r="BK151" s="162">
        <f>ROUND(I151*H151,2)</f>
        <v>0</v>
      </c>
      <c r="BL151" s="14" t="s">
        <v>276</v>
      </c>
      <c r="BM151" s="161" t="s">
        <v>308</v>
      </c>
    </row>
    <row r="152" spans="1:65" s="2" customFormat="1" ht="6.95" customHeight="1">
      <c r="A152" s="30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31"/>
      <c r="M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</row>
  </sheetData>
  <autoFilter ref="C125:K151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90</v>
      </c>
      <c r="L4" s="17"/>
      <c r="M4" s="9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Rudno nad Hronom Kultúrny dom Rekonštrukcia interiérov</v>
      </c>
      <c r="F7" s="223"/>
      <c r="G7" s="223"/>
      <c r="H7" s="223"/>
      <c r="L7" s="17"/>
    </row>
    <row r="8" spans="1:46" s="2" customFormat="1" ht="12" customHeight="1">
      <c r="A8" s="30"/>
      <c r="B8" s="31"/>
      <c r="C8" s="30"/>
      <c r="D8" s="24" t="s">
        <v>91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2" t="s">
        <v>309</v>
      </c>
      <c r="F9" s="224"/>
      <c r="G9" s="224"/>
      <c r="H9" s="224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17</v>
      </c>
      <c r="E11" s="30"/>
      <c r="F11" s="22" t="s">
        <v>1</v>
      </c>
      <c r="G11" s="30"/>
      <c r="H11" s="30"/>
      <c r="I11" s="24" t="s">
        <v>18</v>
      </c>
      <c r="J11" s="22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19</v>
      </c>
      <c r="E12" s="30"/>
      <c r="F12" s="22" t="s">
        <v>30</v>
      </c>
      <c r="G12" s="30"/>
      <c r="H12" s="30"/>
      <c r="I12" s="24" t="s">
        <v>21</v>
      </c>
      <c r="J12" s="56" t="str">
        <f>'Rekapitulácia stavby'!AN8</f>
        <v>15. 7. 2025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23</v>
      </c>
      <c r="E14" s="30"/>
      <c r="F14" s="30"/>
      <c r="G14" s="30"/>
      <c r="H14" s="30"/>
      <c r="I14" s="24" t="s">
        <v>24</v>
      </c>
      <c r="J14" s="22" t="str">
        <f>IF('Rekapitulácia stavby'!AN10="","",'Rekapitulácia stavby'!AN10)</f>
        <v>00320986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tr">
        <f>IF('Rekapitulácia stavby'!E11="","",'Rekapitulácia stavby'!E11)</f>
        <v>Obec Rudno nad Hronom</v>
      </c>
      <c r="F15" s="30"/>
      <c r="G15" s="30"/>
      <c r="H15" s="30"/>
      <c r="I15" s="24" t="s">
        <v>26</v>
      </c>
      <c r="J15" s="22" t="str">
        <f>IF('Rekapitulácia stavby'!AN11="","",'Rekapitulácia stavby'!AN11)</f>
        <v/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27</v>
      </c>
      <c r="E17" s="30"/>
      <c r="F17" s="30"/>
      <c r="G17" s="30"/>
      <c r="H17" s="30"/>
      <c r="I17" s="24" t="s">
        <v>24</v>
      </c>
      <c r="J17" s="25" t="str">
        <f>'Rekapitulácia stavby'!AN13</f>
        <v>Vyplň údaj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25" t="str">
        <f>'Rekapitulácia stavby'!E14</f>
        <v>Vyplň údaj</v>
      </c>
      <c r="F18" s="183"/>
      <c r="G18" s="183"/>
      <c r="H18" s="183"/>
      <c r="I18" s="24" t="s">
        <v>26</v>
      </c>
      <c r="J18" s="25" t="str">
        <f>'Rekapitulácia stavby'!AN14</f>
        <v>Vyplň údaj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29</v>
      </c>
      <c r="E20" s="30"/>
      <c r="F20" s="30"/>
      <c r="G20" s="30"/>
      <c r="H20" s="30"/>
      <c r="I20" s="24" t="s">
        <v>24</v>
      </c>
      <c r="J20" s="22" t="str">
        <f>IF('Rekapitulácia stavby'!AN16="","",'Rekapitulácia stavby'!AN16)</f>
        <v/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24" t="s">
        <v>26</v>
      </c>
      <c r="J21" s="22" t="str">
        <f>IF('Rekapitulácia stavby'!AN17="","",'Rekapitulácia stavby'!AN17)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32</v>
      </c>
      <c r="E23" s="30"/>
      <c r="F23" s="30"/>
      <c r="G23" s="30"/>
      <c r="H23" s="30"/>
      <c r="I23" s="24" t="s">
        <v>24</v>
      </c>
      <c r="J23" s="22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24" t="s">
        <v>26</v>
      </c>
      <c r="J24" s="22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33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5"/>
      <c r="B27" s="96"/>
      <c r="C27" s="95"/>
      <c r="D27" s="95"/>
      <c r="E27" s="188" t="s">
        <v>1</v>
      </c>
      <c r="F27" s="188"/>
      <c r="G27" s="188"/>
      <c r="H27" s="188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8" t="s">
        <v>34</v>
      </c>
      <c r="E30" s="30"/>
      <c r="F30" s="30"/>
      <c r="G30" s="30"/>
      <c r="H30" s="30"/>
      <c r="I30" s="30"/>
      <c r="J30" s="72">
        <f>ROUND(J124,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9" t="s">
        <v>38</v>
      </c>
      <c r="E33" s="36" t="s">
        <v>39</v>
      </c>
      <c r="F33" s="100">
        <f>ROUND((SUM(BE124:BE152)),  2)</f>
        <v>0</v>
      </c>
      <c r="G33" s="101"/>
      <c r="H33" s="101"/>
      <c r="I33" s="102">
        <v>0.23</v>
      </c>
      <c r="J33" s="100">
        <f>ROUND(((SUM(BE124:BE152))*I33),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40</v>
      </c>
      <c r="F34" s="100">
        <f>ROUND((SUM(BF124:BF152)),  2)</f>
        <v>0</v>
      </c>
      <c r="G34" s="101"/>
      <c r="H34" s="101"/>
      <c r="I34" s="102">
        <v>0.23</v>
      </c>
      <c r="J34" s="100">
        <f>ROUND(((SUM(BF124:BF152))*I34),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41</v>
      </c>
      <c r="F35" s="103">
        <f>ROUND((SUM(BG124:BG152)),  2)</f>
        <v>0</v>
      </c>
      <c r="G35" s="30"/>
      <c r="H35" s="30"/>
      <c r="I35" s="104">
        <v>0.23</v>
      </c>
      <c r="J35" s="103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42</v>
      </c>
      <c r="F36" s="103">
        <f>ROUND((SUM(BH124:BH152)),  2)</f>
        <v>0</v>
      </c>
      <c r="G36" s="30"/>
      <c r="H36" s="30"/>
      <c r="I36" s="104">
        <v>0.23</v>
      </c>
      <c r="J36" s="103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43</v>
      </c>
      <c r="F37" s="100">
        <f>ROUND((SUM(BI124:BI152)),  2)</f>
        <v>0</v>
      </c>
      <c r="G37" s="101"/>
      <c r="H37" s="101"/>
      <c r="I37" s="102">
        <v>0</v>
      </c>
      <c r="J37" s="100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44</v>
      </c>
      <c r="E39" s="61"/>
      <c r="F39" s="61"/>
      <c r="G39" s="107" t="s">
        <v>45</v>
      </c>
      <c r="H39" s="108" t="s">
        <v>46</v>
      </c>
      <c r="I39" s="61"/>
      <c r="J39" s="109">
        <f>SUM(J30:J37)</f>
        <v>0</v>
      </c>
      <c r="K39" s="110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6" t="s">
        <v>49</v>
      </c>
      <c r="E61" s="33"/>
      <c r="F61" s="111" t="s">
        <v>50</v>
      </c>
      <c r="G61" s="46" t="s">
        <v>49</v>
      </c>
      <c r="H61" s="33"/>
      <c r="I61" s="33"/>
      <c r="J61" s="112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6" t="s">
        <v>49</v>
      </c>
      <c r="E76" s="33"/>
      <c r="F76" s="111" t="s">
        <v>50</v>
      </c>
      <c r="G76" s="46" t="s">
        <v>49</v>
      </c>
      <c r="H76" s="33"/>
      <c r="I76" s="33"/>
      <c r="J76" s="112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hidden="1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8" t="s">
        <v>93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4" t="s">
        <v>15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2" t="str">
        <f>E7</f>
        <v>Rudno nad Hronom Kultúrny dom Rekonštrukcia interiérov</v>
      </c>
      <c r="F85" s="223"/>
      <c r="G85" s="223"/>
      <c r="H85" s="223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4" t="s">
        <v>91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02" t="str">
        <f>E9</f>
        <v>c - Javisko - opravy stien a podlahy</v>
      </c>
      <c r="F87" s="224"/>
      <c r="G87" s="224"/>
      <c r="H87" s="224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4" t="s">
        <v>19</v>
      </c>
      <c r="D89" s="30"/>
      <c r="E89" s="30"/>
      <c r="F89" s="22" t="str">
        <f>F12</f>
        <v xml:space="preserve"> </v>
      </c>
      <c r="G89" s="30"/>
      <c r="H89" s="30"/>
      <c r="I89" s="24" t="s">
        <v>21</v>
      </c>
      <c r="J89" s="56" t="str">
        <f>IF(J12="","",J12)</f>
        <v>15. 7. 2025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4" t="s">
        <v>23</v>
      </c>
      <c r="D91" s="30"/>
      <c r="E91" s="30"/>
      <c r="F91" s="22" t="str">
        <f>E15</f>
        <v>Obec Rudno nad Hronom</v>
      </c>
      <c r="G91" s="30"/>
      <c r="H91" s="30"/>
      <c r="I91" s="24" t="s">
        <v>29</v>
      </c>
      <c r="J91" s="28" t="str">
        <f>E21</f>
        <v xml:space="preserve"> 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4" t="s">
        <v>27</v>
      </c>
      <c r="D92" s="30"/>
      <c r="E92" s="30"/>
      <c r="F92" s="22" t="str">
        <f>IF(E18="","",E18)</f>
        <v>Vyplň údaj</v>
      </c>
      <c r="G92" s="30"/>
      <c r="H92" s="30"/>
      <c r="I92" s="24" t="s">
        <v>32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15" t="s">
        <v>96</v>
      </c>
      <c r="D96" s="30"/>
      <c r="E96" s="30"/>
      <c r="F96" s="30"/>
      <c r="G96" s="30"/>
      <c r="H96" s="30"/>
      <c r="I96" s="30"/>
      <c r="J96" s="72">
        <f>J124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97</v>
      </c>
    </row>
    <row r="97" spans="1:31" s="9" customFormat="1" ht="24.95" hidden="1" customHeight="1">
      <c r="B97" s="116"/>
      <c r="D97" s="117" t="s">
        <v>98</v>
      </c>
      <c r="E97" s="118"/>
      <c r="F97" s="118"/>
      <c r="G97" s="118"/>
      <c r="H97" s="118"/>
      <c r="I97" s="118"/>
      <c r="J97" s="119">
        <f>J125</f>
        <v>0</v>
      </c>
      <c r="L97" s="116"/>
    </row>
    <row r="98" spans="1:31" s="10" customFormat="1" ht="19.899999999999999" hidden="1" customHeight="1">
      <c r="B98" s="120"/>
      <c r="D98" s="121" t="s">
        <v>100</v>
      </c>
      <c r="E98" s="122"/>
      <c r="F98" s="122"/>
      <c r="G98" s="122"/>
      <c r="H98" s="122"/>
      <c r="I98" s="122"/>
      <c r="J98" s="123">
        <f>J126</f>
        <v>0</v>
      </c>
      <c r="L98" s="120"/>
    </row>
    <row r="99" spans="1:31" s="10" customFormat="1" ht="19.899999999999999" hidden="1" customHeight="1">
      <c r="B99" s="120"/>
      <c r="D99" s="121" t="s">
        <v>101</v>
      </c>
      <c r="E99" s="122"/>
      <c r="F99" s="122"/>
      <c r="G99" s="122"/>
      <c r="H99" s="122"/>
      <c r="I99" s="122"/>
      <c r="J99" s="123">
        <f>J130</f>
        <v>0</v>
      </c>
      <c r="L99" s="120"/>
    </row>
    <row r="100" spans="1:31" s="10" customFormat="1" ht="19.899999999999999" hidden="1" customHeight="1">
      <c r="B100" s="120"/>
      <c r="D100" s="121" t="s">
        <v>102</v>
      </c>
      <c r="E100" s="122"/>
      <c r="F100" s="122"/>
      <c r="G100" s="122"/>
      <c r="H100" s="122"/>
      <c r="I100" s="122"/>
      <c r="J100" s="123">
        <f>J137</f>
        <v>0</v>
      </c>
      <c r="L100" s="120"/>
    </row>
    <row r="101" spans="1:31" s="9" customFormat="1" ht="24.95" hidden="1" customHeight="1">
      <c r="B101" s="116"/>
      <c r="D101" s="117" t="s">
        <v>103</v>
      </c>
      <c r="E101" s="118"/>
      <c r="F101" s="118"/>
      <c r="G101" s="118"/>
      <c r="H101" s="118"/>
      <c r="I101" s="118"/>
      <c r="J101" s="119">
        <f>J139</f>
        <v>0</v>
      </c>
      <c r="L101" s="116"/>
    </row>
    <row r="102" spans="1:31" s="10" customFormat="1" ht="19.899999999999999" hidden="1" customHeight="1">
      <c r="B102" s="120"/>
      <c r="D102" s="121" t="s">
        <v>310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31" s="10" customFormat="1" ht="19.899999999999999" hidden="1" customHeight="1">
      <c r="B103" s="120"/>
      <c r="D103" s="121" t="s">
        <v>106</v>
      </c>
      <c r="E103" s="122"/>
      <c r="F103" s="122"/>
      <c r="G103" s="122"/>
      <c r="H103" s="122"/>
      <c r="I103" s="122"/>
      <c r="J103" s="123">
        <f>J143</f>
        <v>0</v>
      </c>
      <c r="L103" s="120"/>
    </row>
    <row r="104" spans="1:31" s="10" customFormat="1" ht="19.899999999999999" hidden="1" customHeight="1">
      <c r="B104" s="120"/>
      <c r="D104" s="121" t="s">
        <v>107</v>
      </c>
      <c r="E104" s="122"/>
      <c r="F104" s="122"/>
      <c r="G104" s="122"/>
      <c r="H104" s="122"/>
      <c r="I104" s="122"/>
      <c r="J104" s="123">
        <f>J149</f>
        <v>0</v>
      </c>
      <c r="L104" s="120"/>
    </row>
    <row r="105" spans="1:31" s="2" customFormat="1" ht="21.75" hidden="1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hidden="1" customHeight="1">
      <c r="A106" s="30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ht="11.25" hidden="1"/>
    <row r="108" spans="1:31" ht="11.25" hidden="1"/>
    <row r="109" spans="1:31" ht="11.25" hidden="1"/>
    <row r="110" spans="1:31" s="2" customFormat="1" ht="6.95" customHeight="1">
      <c r="A110" s="30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>
      <c r="A111" s="30"/>
      <c r="B111" s="31"/>
      <c r="C111" s="18" t="s">
        <v>110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4" t="s">
        <v>15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222" t="str">
        <f>E7</f>
        <v>Rudno nad Hronom Kultúrny dom Rekonštrukcia interiérov</v>
      </c>
      <c r="F114" s="223"/>
      <c r="G114" s="223"/>
      <c r="H114" s="223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4" t="s">
        <v>91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202" t="str">
        <f>E9</f>
        <v>c - Javisko - opravy stien a podlahy</v>
      </c>
      <c r="F116" s="224"/>
      <c r="G116" s="224"/>
      <c r="H116" s="224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4" t="s">
        <v>19</v>
      </c>
      <c r="D118" s="30"/>
      <c r="E118" s="30"/>
      <c r="F118" s="22" t="str">
        <f>F12</f>
        <v xml:space="preserve"> </v>
      </c>
      <c r="G118" s="30"/>
      <c r="H118" s="30"/>
      <c r="I118" s="24" t="s">
        <v>21</v>
      </c>
      <c r="J118" s="56" t="str">
        <f>IF(J12="","",J12)</f>
        <v>15. 7. 2025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>
      <c r="A120" s="30"/>
      <c r="B120" s="31"/>
      <c r="C120" s="24" t="s">
        <v>23</v>
      </c>
      <c r="D120" s="30"/>
      <c r="E120" s="30"/>
      <c r="F120" s="22" t="str">
        <f>E15</f>
        <v>Obec Rudno nad Hronom</v>
      </c>
      <c r="G120" s="30"/>
      <c r="H120" s="30"/>
      <c r="I120" s="24" t="s">
        <v>29</v>
      </c>
      <c r="J120" s="28" t="str">
        <f>E21</f>
        <v xml:space="preserve"> 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4" t="s">
        <v>27</v>
      </c>
      <c r="D121" s="30"/>
      <c r="E121" s="30"/>
      <c r="F121" s="22" t="str">
        <f>IF(E18="","",E18)</f>
        <v>Vyplň údaj</v>
      </c>
      <c r="G121" s="30"/>
      <c r="H121" s="30"/>
      <c r="I121" s="24" t="s">
        <v>32</v>
      </c>
      <c r="J121" s="28" t="str">
        <f>E24</f>
        <v xml:space="preserve"> 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24"/>
      <c r="B123" s="125"/>
      <c r="C123" s="126" t="s">
        <v>111</v>
      </c>
      <c r="D123" s="127" t="s">
        <v>59</v>
      </c>
      <c r="E123" s="127" t="s">
        <v>55</v>
      </c>
      <c r="F123" s="127" t="s">
        <v>56</v>
      </c>
      <c r="G123" s="127" t="s">
        <v>112</v>
      </c>
      <c r="H123" s="127" t="s">
        <v>113</v>
      </c>
      <c r="I123" s="127" t="s">
        <v>114</v>
      </c>
      <c r="J123" s="128" t="s">
        <v>95</v>
      </c>
      <c r="K123" s="129" t="s">
        <v>115</v>
      </c>
      <c r="L123" s="130"/>
      <c r="M123" s="63" t="s">
        <v>1</v>
      </c>
      <c r="N123" s="64" t="s">
        <v>38</v>
      </c>
      <c r="O123" s="64" t="s">
        <v>116</v>
      </c>
      <c r="P123" s="64" t="s">
        <v>117</v>
      </c>
      <c r="Q123" s="64" t="s">
        <v>118</v>
      </c>
      <c r="R123" s="64" t="s">
        <v>119</v>
      </c>
      <c r="S123" s="64" t="s">
        <v>120</v>
      </c>
      <c r="T123" s="65" t="s">
        <v>121</v>
      </c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</row>
    <row r="124" spans="1:65" s="2" customFormat="1" ht="22.9" customHeight="1">
      <c r="A124" s="30"/>
      <c r="B124" s="31"/>
      <c r="C124" s="70" t="s">
        <v>96</v>
      </c>
      <c r="D124" s="30"/>
      <c r="E124" s="30"/>
      <c r="F124" s="30"/>
      <c r="G124" s="30"/>
      <c r="H124" s="30"/>
      <c r="I124" s="30"/>
      <c r="J124" s="131">
        <f>BK124</f>
        <v>0</v>
      </c>
      <c r="K124" s="30"/>
      <c r="L124" s="31"/>
      <c r="M124" s="66"/>
      <c r="N124" s="57"/>
      <c r="O124" s="67"/>
      <c r="P124" s="132">
        <f>P125+P139</f>
        <v>0</v>
      </c>
      <c r="Q124" s="67"/>
      <c r="R124" s="132">
        <f>R125+R139</f>
        <v>3.3331689756000005</v>
      </c>
      <c r="S124" s="67"/>
      <c r="T124" s="133">
        <f>T125+T139</f>
        <v>0.84240000000000004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4" t="s">
        <v>73</v>
      </c>
      <c r="AU124" s="14" t="s">
        <v>97</v>
      </c>
      <c r="BK124" s="134">
        <f>BK125+BK139</f>
        <v>0</v>
      </c>
    </row>
    <row r="125" spans="1:65" s="12" customFormat="1" ht="25.9" customHeight="1">
      <c r="B125" s="135"/>
      <c r="D125" s="136" t="s">
        <v>73</v>
      </c>
      <c r="E125" s="137" t="s">
        <v>122</v>
      </c>
      <c r="F125" s="137" t="s">
        <v>123</v>
      </c>
      <c r="I125" s="138"/>
      <c r="J125" s="139">
        <f>BK125</f>
        <v>0</v>
      </c>
      <c r="L125" s="135"/>
      <c r="M125" s="140"/>
      <c r="N125" s="141"/>
      <c r="O125" s="141"/>
      <c r="P125" s="142">
        <f>P126+P130+P137</f>
        <v>0</v>
      </c>
      <c r="Q125" s="141"/>
      <c r="R125" s="142">
        <f>R126+R130+R137</f>
        <v>3.2519403600000003</v>
      </c>
      <c r="S125" s="141"/>
      <c r="T125" s="143">
        <f>T126+T130+T137</f>
        <v>0.77040000000000008</v>
      </c>
      <c r="AR125" s="136" t="s">
        <v>82</v>
      </c>
      <c r="AT125" s="144" t="s">
        <v>73</v>
      </c>
      <c r="AU125" s="144" t="s">
        <v>74</v>
      </c>
      <c r="AY125" s="136" t="s">
        <v>124</v>
      </c>
      <c r="BK125" s="145">
        <f>BK126+BK130+BK137</f>
        <v>0</v>
      </c>
    </row>
    <row r="126" spans="1:65" s="12" customFormat="1" ht="22.9" customHeight="1">
      <c r="B126" s="135"/>
      <c r="D126" s="136" t="s">
        <v>73</v>
      </c>
      <c r="E126" s="146" t="s">
        <v>144</v>
      </c>
      <c r="F126" s="146" t="s">
        <v>145</v>
      </c>
      <c r="I126" s="138"/>
      <c r="J126" s="147">
        <f>BK126</f>
        <v>0</v>
      </c>
      <c r="L126" s="135"/>
      <c r="M126" s="140"/>
      <c r="N126" s="141"/>
      <c r="O126" s="141"/>
      <c r="P126" s="142">
        <f>SUM(P127:P129)</f>
        <v>0</v>
      </c>
      <c r="Q126" s="141"/>
      <c r="R126" s="142">
        <f>SUM(R127:R129)</f>
        <v>3.0665001600000004</v>
      </c>
      <c r="S126" s="141"/>
      <c r="T126" s="143">
        <f>SUM(T127:T129)</f>
        <v>0</v>
      </c>
      <c r="AR126" s="136" t="s">
        <v>82</v>
      </c>
      <c r="AT126" s="144" t="s">
        <v>73</v>
      </c>
      <c r="AU126" s="144" t="s">
        <v>82</v>
      </c>
      <c r="AY126" s="136" t="s">
        <v>124</v>
      </c>
      <c r="BK126" s="145">
        <f>SUM(BK127:BK129)</f>
        <v>0</v>
      </c>
    </row>
    <row r="127" spans="1:65" s="2" customFormat="1" ht="24.2" customHeight="1">
      <c r="A127" s="30"/>
      <c r="B127" s="148"/>
      <c r="C127" s="149" t="s">
        <v>82</v>
      </c>
      <c r="D127" s="149" t="s">
        <v>126</v>
      </c>
      <c r="E127" s="150" t="s">
        <v>147</v>
      </c>
      <c r="F127" s="151" t="s">
        <v>148</v>
      </c>
      <c r="G127" s="152" t="s">
        <v>149</v>
      </c>
      <c r="H127" s="153">
        <v>77.040000000000006</v>
      </c>
      <c r="I127" s="154"/>
      <c r="J127" s="155">
        <f>ROUND(I127*H127,2)</f>
        <v>0</v>
      </c>
      <c r="K127" s="156"/>
      <c r="L127" s="31"/>
      <c r="M127" s="157" t="s">
        <v>1</v>
      </c>
      <c r="N127" s="158" t="s">
        <v>40</v>
      </c>
      <c r="O127" s="59"/>
      <c r="P127" s="159">
        <f>O127*H127</f>
        <v>0</v>
      </c>
      <c r="Q127" s="159">
        <v>3.15E-2</v>
      </c>
      <c r="R127" s="159">
        <f>Q127*H127</f>
        <v>2.4267600000000003</v>
      </c>
      <c r="S127" s="159">
        <v>0</v>
      </c>
      <c r="T127" s="160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1" t="s">
        <v>130</v>
      </c>
      <c r="AT127" s="161" t="s">
        <v>126</v>
      </c>
      <c r="AU127" s="161" t="s">
        <v>131</v>
      </c>
      <c r="AY127" s="14" t="s">
        <v>124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131</v>
      </c>
      <c r="BK127" s="162">
        <f>ROUND(I127*H127,2)</f>
        <v>0</v>
      </c>
      <c r="BL127" s="14" t="s">
        <v>130</v>
      </c>
      <c r="BM127" s="161" t="s">
        <v>311</v>
      </c>
    </row>
    <row r="128" spans="1:65" s="2" customFormat="1" ht="24.2" customHeight="1">
      <c r="A128" s="30"/>
      <c r="B128" s="148"/>
      <c r="C128" s="149" t="s">
        <v>131</v>
      </c>
      <c r="D128" s="149" t="s">
        <v>126</v>
      </c>
      <c r="E128" s="150" t="s">
        <v>151</v>
      </c>
      <c r="F128" s="151" t="s">
        <v>152</v>
      </c>
      <c r="G128" s="152" t="s">
        <v>149</v>
      </c>
      <c r="H128" s="153">
        <v>77.040000000000006</v>
      </c>
      <c r="I128" s="154"/>
      <c r="J128" s="155">
        <f>ROUND(I128*H128,2)</f>
        <v>0</v>
      </c>
      <c r="K128" s="156"/>
      <c r="L128" s="31"/>
      <c r="M128" s="157" t="s">
        <v>1</v>
      </c>
      <c r="N128" s="158" t="s">
        <v>40</v>
      </c>
      <c r="O128" s="59"/>
      <c r="P128" s="159">
        <f>O128*H128</f>
        <v>0</v>
      </c>
      <c r="Q128" s="159">
        <v>3.15E-3</v>
      </c>
      <c r="R128" s="159">
        <f>Q128*H128</f>
        <v>0.24267600000000003</v>
      </c>
      <c r="S128" s="159">
        <v>0</v>
      </c>
      <c r="T128" s="160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1" t="s">
        <v>130</v>
      </c>
      <c r="AT128" s="161" t="s">
        <v>126</v>
      </c>
      <c r="AU128" s="161" t="s">
        <v>131</v>
      </c>
      <c r="AY128" s="14" t="s">
        <v>124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131</v>
      </c>
      <c r="BK128" s="162">
        <f>ROUND(I128*H128,2)</f>
        <v>0</v>
      </c>
      <c r="BL128" s="14" t="s">
        <v>130</v>
      </c>
      <c r="BM128" s="161" t="s">
        <v>312</v>
      </c>
    </row>
    <row r="129" spans="1:65" s="2" customFormat="1" ht="24.2" customHeight="1">
      <c r="A129" s="30"/>
      <c r="B129" s="148"/>
      <c r="C129" s="149" t="s">
        <v>136</v>
      </c>
      <c r="D129" s="149" t="s">
        <v>126</v>
      </c>
      <c r="E129" s="150" t="s">
        <v>155</v>
      </c>
      <c r="F129" s="151" t="s">
        <v>156</v>
      </c>
      <c r="G129" s="152" t="s">
        <v>149</v>
      </c>
      <c r="H129" s="153">
        <v>77.040000000000006</v>
      </c>
      <c r="I129" s="154"/>
      <c r="J129" s="155">
        <f>ROUND(I129*H129,2)</f>
        <v>0</v>
      </c>
      <c r="K129" s="156"/>
      <c r="L129" s="31"/>
      <c r="M129" s="157" t="s">
        <v>1</v>
      </c>
      <c r="N129" s="158" t="s">
        <v>40</v>
      </c>
      <c r="O129" s="59"/>
      <c r="P129" s="159">
        <f>O129*H129</f>
        <v>0</v>
      </c>
      <c r="Q129" s="159">
        <v>5.1539999999999997E-3</v>
      </c>
      <c r="R129" s="159">
        <f>Q129*H129</f>
        <v>0.39706416</v>
      </c>
      <c r="S129" s="159">
        <v>0</v>
      </c>
      <c r="T129" s="160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1" t="s">
        <v>130</v>
      </c>
      <c r="AT129" s="161" t="s">
        <v>126</v>
      </c>
      <c r="AU129" s="161" t="s">
        <v>131</v>
      </c>
      <c r="AY129" s="14" t="s">
        <v>124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131</v>
      </c>
      <c r="BK129" s="162">
        <f>ROUND(I129*H129,2)</f>
        <v>0</v>
      </c>
      <c r="BL129" s="14" t="s">
        <v>130</v>
      </c>
      <c r="BM129" s="161" t="s">
        <v>313</v>
      </c>
    </row>
    <row r="130" spans="1:65" s="12" customFormat="1" ht="22.9" customHeight="1">
      <c r="B130" s="135"/>
      <c r="D130" s="136" t="s">
        <v>73</v>
      </c>
      <c r="E130" s="146" t="s">
        <v>162</v>
      </c>
      <c r="F130" s="146" t="s">
        <v>170</v>
      </c>
      <c r="I130" s="138"/>
      <c r="J130" s="147">
        <f>BK130</f>
        <v>0</v>
      </c>
      <c r="L130" s="135"/>
      <c r="M130" s="140"/>
      <c r="N130" s="141"/>
      <c r="O130" s="141"/>
      <c r="P130" s="142">
        <f>SUM(P131:P136)</f>
        <v>0</v>
      </c>
      <c r="Q130" s="141"/>
      <c r="R130" s="142">
        <f>SUM(R131:R136)</f>
        <v>0.1854402</v>
      </c>
      <c r="S130" s="141"/>
      <c r="T130" s="143">
        <f>SUM(T131:T136)</f>
        <v>0.77040000000000008</v>
      </c>
      <c r="AR130" s="136" t="s">
        <v>82</v>
      </c>
      <c r="AT130" s="144" t="s">
        <v>73</v>
      </c>
      <c r="AU130" s="144" t="s">
        <v>82</v>
      </c>
      <c r="AY130" s="136" t="s">
        <v>124</v>
      </c>
      <c r="BK130" s="145">
        <f>SUM(BK131:BK136)</f>
        <v>0</v>
      </c>
    </row>
    <row r="131" spans="1:65" s="2" customFormat="1" ht="24.2" customHeight="1">
      <c r="A131" s="30"/>
      <c r="B131" s="148"/>
      <c r="C131" s="149" t="s">
        <v>130</v>
      </c>
      <c r="D131" s="149" t="s">
        <v>126</v>
      </c>
      <c r="E131" s="150" t="s">
        <v>282</v>
      </c>
      <c r="F131" s="151" t="s">
        <v>283</v>
      </c>
      <c r="G131" s="152" t="s">
        <v>149</v>
      </c>
      <c r="H131" s="153">
        <v>30</v>
      </c>
      <c r="I131" s="154"/>
      <c r="J131" s="155">
        <f t="shared" ref="J131:J136" si="0">ROUND(I131*H131,2)</f>
        <v>0</v>
      </c>
      <c r="K131" s="156"/>
      <c r="L131" s="31"/>
      <c r="M131" s="157" t="s">
        <v>1</v>
      </c>
      <c r="N131" s="158" t="s">
        <v>40</v>
      </c>
      <c r="O131" s="59"/>
      <c r="P131" s="159">
        <f t="shared" ref="P131:P136" si="1">O131*H131</f>
        <v>0</v>
      </c>
      <c r="Q131" s="159">
        <v>6.1813399999999996E-3</v>
      </c>
      <c r="R131" s="159">
        <f t="shared" ref="R131:R136" si="2">Q131*H131</f>
        <v>0.1854402</v>
      </c>
      <c r="S131" s="159">
        <v>0</v>
      </c>
      <c r="T131" s="160">
        <f t="shared" ref="T131:T136" si="3"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1" t="s">
        <v>130</v>
      </c>
      <c r="AT131" s="161" t="s">
        <v>126</v>
      </c>
      <c r="AU131" s="161" t="s">
        <v>131</v>
      </c>
      <c r="AY131" s="14" t="s">
        <v>124</v>
      </c>
      <c r="BE131" s="162">
        <f t="shared" ref="BE131:BE136" si="4">IF(N131="základná",J131,0)</f>
        <v>0</v>
      </c>
      <c r="BF131" s="162">
        <f t="shared" ref="BF131:BF136" si="5">IF(N131="znížená",J131,0)</f>
        <v>0</v>
      </c>
      <c r="BG131" s="162">
        <f t="shared" ref="BG131:BG136" si="6">IF(N131="zákl. prenesená",J131,0)</f>
        <v>0</v>
      </c>
      <c r="BH131" s="162">
        <f t="shared" ref="BH131:BH136" si="7">IF(N131="zníž. prenesená",J131,0)</f>
        <v>0</v>
      </c>
      <c r="BI131" s="162">
        <f t="shared" ref="BI131:BI136" si="8">IF(N131="nulová",J131,0)</f>
        <v>0</v>
      </c>
      <c r="BJ131" s="14" t="s">
        <v>131</v>
      </c>
      <c r="BK131" s="162">
        <f t="shared" ref="BK131:BK136" si="9">ROUND(I131*H131,2)</f>
        <v>0</v>
      </c>
      <c r="BL131" s="14" t="s">
        <v>130</v>
      </c>
      <c r="BM131" s="161" t="s">
        <v>314</v>
      </c>
    </row>
    <row r="132" spans="1:65" s="2" customFormat="1" ht="33" customHeight="1">
      <c r="A132" s="30"/>
      <c r="B132" s="148"/>
      <c r="C132" s="149" t="s">
        <v>146</v>
      </c>
      <c r="D132" s="149" t="s">
        <v>126</v>
      </c>
      <c r="E132" s="150" t="s">
        <v>285</v>
      </c>
      <c r="F132" s="151" t="s">
        <v>286</v>
      </c>
      <c r="G132" s="152" t="s">
        <v>149</v>
      </c>
      <c r="H132" s="153">
        <v>77.040000000000006</v>
      </c>
      <c r="I132" s="154"/>
      <c r="J132" s="155">
        <f t="shared" si="0"/>
        <v>0</v>
      </c>
      <c r="K132" s="156"/>
      <c r="L132" s="31"/>
      <c r="M132" s="157" t="s">
        <v>1</v>
      </c>
      <c r="N132" s="158" t="s">
        <v>40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0.01</v>
      </c>
      <c r="T132" s="160">
        <f t="shared" si="3"/>
        <v>0.77040000000000008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1" t="s">
        <v>130</v>
      </c>
      <c r="AT132" s="161" t="s">
        <v>126</v>
      </c>
      <c r="AU132" s="161" t="s">
        <v>131</v>
      </c>
      <c r="AY132" s="14" t="s">
        <v>124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131</v>
      </c>
      <c r="BK132" s="162">
        <f t="shared" si="9"/>
        <v>0</v>
      </c>
      <c r="BL132" s="14" t="s">
        <v>130</v>
      </c>
      <c r="BM132" s="161" t="s">
        <v>315</v>
      </c>
    </row>
    <row r="133" spans="1:65" s="2" customFormat="1" ht="21.75" customHeight="1">
      <c r="A133" s="30"/>
      <c r="B133" s="148"/>
      <c r="C133" s="149" t="s">
        <v>144</v>
      </c>
      <c r="D133" s="149" t="s">
        <v>126</v>
      </c>
      <c r="E133" s="150" t="s">
        <v>179</v>
      </c>
      <c r="F133" s="151" t="s">
        <v>180</v>
      </c>
      <c r="G133" s="152" t="s">
        <v>142</v>
      </c>
      <c r="H133" s="153">
        <v>0.84199999999999997</v>
      </c>
      <c r="I133" s="154"/>
      <c r="J133" s="155">
        <f t="shared" si="0"/>
        <v>0</v>
      </c>
      <c r="K133" s="156"/>
      <c r="L133" s="31"/>
      <c r="M133" s="157" t="s">
        <v>1</v>
      </c>
      <c r="N133" s="158" t="s">
        <v>40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1" t="s">
        <v>130</v>
      </c>
      <c r="AT133" s="161" t="s">
        <v>126</v>
      </c>
      <c r="AU133" s="161" t="s">
        <v>131</v>
      </c>
      <c r="AY133" s="14" t="s">
        <v>124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131</v>
      </c>
      <c r="BK133" s="162">
        <f t="shared" si="9"/>
        <v>0</v>
      </c>
      <c r="BL133" s="14" t="s">
        <v>130</v>
      </c>
      <c r="BM133" s="161" t="s">
        <v>316</v>
      </c>
    </row>
    <row r="134" spans="1:65" s="2" customFormat="1" ht="24.2" customHeight="1">
      <c r="A134" s="30"/>
      <c r="B134" s="148"/>
      <c r="C134" s="149" t="s">
        <v>154</v>
      </c>
      <c r="D134" s="149" t="s">
        <v>126</v>
      </c>
      <c r="E134" s="150" t="s">
        <v>183</v>
      </c>
      <c r="F134" s="151" t="s">
        <v>184</v>
      </c>
      <c r="G134" s="152" t="s">
        <v>142</v>
      </c>
      <c r="H134" s="153">
        <v>21.05</v>
      </c>
      <c r="I134" s="154"/>
      <c r="J134" s="155">
        <f t="shared" si="0"/>
        <v>0</v>
      </c>
      <c r="K134" s="156"/>
      <c r="L134" s="31"/>
      <c r="M134" s="157" t="s">
        <v>1</v>
      </c>
      <c r="N134" s="158" t="s">
        <v>40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1" t="s">
        <v>130</v>
      </c>
      <c r="AT134" s="161" t="s">
        <v>126</v>
      </c>
      <c r="AU134" s="161" t="s">
        <v>131</v>
      </c>
      <c r="AY134" s="14" t="s">
        <v>124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131</v>
      </c>
      <c r="BK134" s="162">
        <f t="shared" si="9"/>
        <v>0</v>
      </c>
      <c r="BL134" s="14" t="s">
        <v>130</v>
      </c>
      <c r="BM134" s="161" t="s">
        <v>317</v>
      </c>
    </row>
    <row r="135" spans="1:65" s="2" customFormat="1" ht="24.2" customHeight="1">
      <c r="A135" s="30"/>
      <c r="B135" s="148"/>
      <c r="C135" s="149" t="s">
        <v>158</v>
      </c>
      <c r="D135" s="149" t="s">
        <v>126</v>
      </c>
      <c r="E135" s="150" t="s">
        <v>187</v>
      </c>
      <c r="F135" s="151" t="s">
        <v>188</v>
      </c>
      <c r="G135" s="152" t="s">
        <v>142</v>
      </c>
      <c r="H135" s="153">
        <v>0.84199999999999997</v>
      </c>
      <c r="I135" s="154"/>
      <c r="J135" s="155">
        <f t="shared" si="0"/>
        <v>0</v>
      </c>
      <c r="K135" s="156"/>
      <c r="L135" s="31"/>
      <c r="M135" s="157" t="s">
        <v>1</v>
      </c>
      <c r="N135" s="158" t="s">
        <v>40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1" t="s">
        <v>130</v>
      </c>
      <c r="AT135" s="161" t="s">
        <v>126</v>
      </c>
      <c r="AU135" s="161" t="s">
        <v>131</v>
      </c>
      <c r="AY135" s="14" t="s">
        <v>124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131</v>
      </c>
      <c r="BK135" s="162">
        <f t="shared" si="9"/>
        <v>0</v>
      </c>
      <c r="BL135" s="14" t="s">
        <v>130</v>
      </c>
      <c r="BM135" s="161" t="s">
        <v>318</v>
      </c>
    </row>
    <row r="136" spans="1:65" s="2" customFormat="1" ht="24.2" customHeight="1">
      <c r="A136" s="30"/>
      <c r="B136" s="148"/>
      <c r="C136" s="149" t="s">
        <v>162</v>
      </c>
      <c r="D136" s="149" t="s">
        <v>126</v>
      </c>
      <c r="E136" s="150" t="s">
        <v>191</v>
      </c>
      <c r="F136" s="151" t="s">
        <v>192</v>
      </c>
      <c r="G136" s="152" t="s">
        <v>142</v>
      </c>
      <c r="H136" s="153">
        <v>0.84199999999999997</v>
      </c>
      <c r="I136" s="154"/>
      <c r="J136" s="155">
        <f t="shared" si="0"/>
        <v>0</v>
      </c>
      <c r="K136" s="156"/>
      <c r="L136" s="31"/>
      <c r="M136" s="157" t="s">
        <v>1</v>
      </c>
      <c r="N136" s="158" t="s">
        <v>40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1" t="s">
        <v>130</v>
      </c>
      <c r="AT136" s="161" t="s">
        <v>126</v>
      </c>
      <c r="AU136" s="161" t="s">
        <v>131</v>
      </c>
      <c r="AY136" s="14" t="s">
        <v>124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131</v>
      </c>
      <c r="BK136" s="162">
        <f t="shared" si="9"/>
        <v>0</v>
      </c>
      <c r="BL136" s="14" t="s">
        <v>130</v>
      </c>
      <c r="BM136" s="161" t="s">
        <v>319</v>
      </c>
    </row>
    <row r="137" spans="1:65" s="12" customFormat="1" ht="22.9" customHeight="1">
      <c r="B137" s="135"/>
      <c r="D137" s="136" t="s">
        <v>73</v>
      </c>
      <c r="E137" s="146" t="s">
        <v>194</v>
      </c>
      <c r="F137" s="146" t="s">
        <v>195</v>
      </c>
      <c r="I137" s="138"/>
      <c r="J137" s="147">
        <f>BK137</f>
        <v>0</v>
      </c>
      <c r="L137" s="135"/>
      <c r="M137" s="140"/>
      <c r="N137" s="141"/>
      <c r="O137" s="141"/>
      <c r="P137" s="142">
        <f>P138</f>
        <v>0</v>
      </c>
      <c r="Q137" s="141"/>
      <c r="R137" s="142">
        <f>R138</f>
        <v>0</v>
      </c>
      <c r="S137" s="141"/>
      <c r="T137" s="143">
        <f>T138</f>
        <v>0</v>
      </c>
      <c r="AR137" s="136" t="s">
        <v>82</v>
      </c>
      <c r="AT137" s="144" t="s">
        <v>73</v>
      </c>
      <c r="AU137" s="144" t="s">
        <v>82</v>
      </c>
      <c r="AY137" s="136" t="s">
        <v>124</v>
      </c>
      <c r="BK137" s="145">
        <f>BK138</f>
        <v>0</v>
      </c>
    </row>
    <row r="138" spans="1:65" s="2" customFormat="1" ht="24.2" customHeight="1">
      <c r="A138" s="30"/>
      <c r="B138" s="148"/>
      <c r="C138" s="149" t="s">
        <v>166</v>
      </c>
      <c r="D138" s="149" t="s">
        <v>126</v>
      </c>
      <c r="E138" s="150" t="s">
        <v>197</v>
      </c>
      <c r="F138" s="151" t="s">
        <v>198</v>
      </c>
      <c r="G138" s="152" t="s">
        <v>142</v>
      </c>
      <c r="H138" s="153">
        <v>3.2519999999999998</v>
      </c>
      <c r="I138" s="154"/>
      <c r="J138" s="155">
        <f>ROUND(I138*H138,2)</f>
        <v>0</v>
      </c>
      <c r="K138" s="156"/>
      <c r="L138" s="31"/>
      <c r="M138" s="157" t="s">
        <v>1</v>
      </c>
      <c r="N138" s="158" t="s">
        <v>40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1" t="s">
        <v>130</v>
      </c>
      <c r="AT138" s="161" t="s">
        <v>126</v>
      </c>
      <c r="AU138" s="161" t="s">
        <v>131</v>
      </c>
      <c r="AY138" s="14" t="s">
        <v>124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4" t="s">
        <v>131</v>
      </c>
      <c r="BK138" s="162">
        <f>ROUND(I138*H138,2)</f>
        <v>0</v>
      </c>
      <c r="BL138" s="14" t="s">
        <v>130</v>
      </c>
      <c r="BM138" s="161" t="s">
        <v>320</v>
      </c>
    </row>
    <row r="139" spans="1:65" s="12" customFormat="1" ht="25.9" customHeight="1">
      <c r="B139" s="135"/>
      <c r="D139" s="136" t="s">
        <v>73</v>
      </c>
      <c r="E139" s="137" t="s">
        <v>200</v>
      </c>
      <c r="F139" s="137" t="s">
        <v>201</v>
      </c>
      <c r="I139" s="138"/>
      <c r="J139" s="139">
        <f>BK139</f>
        <v>0</v>
      </c>
      <c r="L139" s="135"/>
      <c r="M139" s="140"/>
      <c r="N139" s="141"/>
      <c r="O139" s="141"/>
      <c r="P139" s="142">
        <f>P140+P143+P149</f>
        <v>0</v>
      </c>
      <c r="Q139" s="141"/>
      <c r="R139" s="142">
        <f>R140+R143+R149</f>
        <v>8.1228615599999998E-2</v>
      </c>
      <c r="S139" s="141"/>
      <c r="T139" s="143">
        <f>T140+T143+T149</f>
        <v>7.2000000000000008E-2</v>
      </c>
      <c r="AR139" s="136" t="s">
        <v>131</v>
      </c>
      <c r="AT139" s="144" t="s">
        <v>73</v>
      </c>
      <c r="AU139" s="144" t="s">
        <v>74</v>
      </c>
      <c r="AY139" s="136" t="s">
        <v>124</v>
      </c>
      <c r="BK139" s="145">
        <f>BK140+BK143+BK149</f>
        <v>0</v>
      </c>
    </row>
    <row r="140" spans="1:65" s="12" customFormat="1" ht="22.9" customHeight="1">
      <c r="B140" s="135"/>
      <c r="D140" s="136" t="s">
        <v>73</v>
      </c>
      <c r="E140" s="146" t="s">
        <v>321</v>
      </c>
      <c r="F140" s="146" t="s">
        <v>322</v>
      </c>
      <c r="I140" s="138"/>
      <c r="J140" s="147">
        <f>BK140</f>
        <v>0</v>
      </c>
      <c r="L140" s="135"/>
      <c r="M140" s="140"/>
      <c r="N140" s="141"/>
      <c r="O140" s="141"/>
      <c r="P140" s="142">
        <f>SUM(P141:P142)</f>
        <v>0</v>
      </c>
      <c r="Q140" s="141"/>
      <c r="R140" s="142">
        <f>SUM(R141:R142)</f>
        <v>4.8699999999999993E-3</v>
      </c>
      <c r="S140" s="141"/>
      <c r="T140" s="143">
        <f>SUM(T141:T142)</f>
        <v>0.05</v>
      </c>
      <c r="AR140" s="136" t="s">
        <v>131</v>
      </c>
      <c r="AT140" s="144" t="s">
        <v>73</v>
      </c>
      <c r="AU140" s="144" t="s">
        <v>82</v>
      </c>
      <c r="AY140" s="136" t="s">
        <v>124</v>
      </c>
      <c r="BK140" s="145">
        <f>SUM(BK141:BK142)</f>
        <v>0</v>
      </c>
    </row>
    <row r="141" spans="1:65" s="2" customFormat="1" ht="33" customHeight="1">
      <c r="A141" s="30"/>
      <c r="B141" s="148"/>
      <c r="C141" s="149" t="s">
        <v>171</v>
      </c>
      <c r="D141" s="149" t="s">
        <v>126</v>
      </c>
      <c r="E141" s="150" t="s">
        <v>323</v>
      </c>
      <c r="F141" s="151" t="s">
        <v>324</v>
      </c>
      <c r="G141" s="152" t="s">
        <v>325</v>
      </c>
      <c r="H141" s="153">
        <v>50</v>
      </c>
      <c r="I141" s="154"/>
      <c r="J141" s="155">
        <f>ROUND(I141*H141,2)</f>
        <v>0</v>
      </c>
      <c r="K141" s="156"/>
      <c r="L141" s="31"/>
      <c r="M141" s="157" t="s">
        <v>1</v>
      </c>
      <c r="N141" s="158" t="s">
        <v>40</v>
      </c>
      <c r="O141" s="59"/>
      <c r="P141" s="159">
        <f>O141*H141</f>
        <v>0</v>
      </c>
      <c r="Q141" s="159">
        <v>4.5899999999999998E-5</v>
      </c>
      <c r="R141" s="159">
        <f>Q141*H141</f>
        <v>2.2949999999999997E-3</v>
      </c>
      <c r="S141" s="159">
        <v>1E-3</v>
      </c>
      <c r="T141" s="160">
        <f>S141*H141</f>
        <v>0.05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1" t="s">
        <v>190</v>
      </c>
      <c r="AT141" s="161" t="s">
        <v>126</v>
      </c>
      <c r="AU141" s="161" t="s">
        <v>131</v>
      </c>
      <c r="AY141" s="14" t="s">
        <v>124</v>
      </c>
      <c r="BE141" s="162">
        <f>IF(N141="základná",J141,0)</f>
        <v>0</v>
      </c>
      <c r="BF141" s="162">
        <f>IF(N141="znížená",J141,0)</f>
        <v>0</v>
      </c>
      <c r="BG141" s="162">
        <f>IF(N141="zákl. prenesená",J141,0)</f>
        <v>0</v>
      </c>
      <c r="BH141" s="162">
        <f>IF(N141="zníž. prenesená",J141,0)</f>
        <v>0</v>
      </c>
      <c r="BI141" s="162">
        <f>IF(N141="nulová",J141,0)</f>
        <v>0</v>
      </c>
      <c r="BJ141" s="14" t="s">
        <v>131</v>
      </c>
      <c r="BK141" s="162">
        <f>ROUND(I141*H141,2)</f>
        <v>0</v>
      </c>
      <c r="BL141" s="14" t="s">
        <v>190</v>
      </c>
      <c r="BM141" s="161" t="s">
        <v>326</v>
      </c>
    </row>
    <row r="142" spans="1:65" s="2" customFormat="1" ht="33" customHeight="1">
      <c r="A142" s="30"/>
      <c r="B142" s="148"/>
      <c r="C142" s="149" t="s">
        <v>175</v>
      </c>
      <c r="D142" s="149" t="s">
        <v>126</v>
      </c>
      <c r="E142" s="150" t="s">
        <v>327</v>
      </c>
      <c r="F142" s="151" t="s">
        <v>328</v>
      </c>
      <c r="G142" s="152" t="s">
        <v>325</v>
      </c>
      <c r="H142" s="153">
        <v>50</v>
      </c>
      <c r="I142" s="154"/>
      <c r="J142" s="155">
        <f>ROUND(I142*H142,2)</f>
        <v>0</v>
      </c>
      <c r="K142" s="156"/>
      <c r="L142" s="31"/>
      <c r="M142" s="157" t="s">
        <v>1</v>
      </c>
      <c r="N142" s="158" t="s">
        <v>40</v>
      </c>
      <c r="O142" s="59"/>
      <c r="P142" s="159">
        <f>O142*H142</f>
        <v>0</v>
      </c>
      <c r="Q142" s="159">
        <v>5.1499999999999998E-5</v>
      </c>
      <c r="R142" s="159">
        <f>Q142*H142</f>
        <v>2.575E-3</v>
      </c>
      <c r="S142" s="159">
        <v>0</v>
      </c>
      <c r="T142" s="160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1" t="s">
        <v>190</v>
      </c>
      <c r="AT142" s="161" t="s">
        <v>126</v>
      </c>
      <c r="AU142" s="161" t="s">
        <v>131</v>
      </c>
      <c r="AY142" s="14" t="s">
        <v>124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131</v>
      </c>
      <c r="BK142" s="162">
        <f>ROUND(I142*H142,2)</f>
        <v>0</v>
      </c>
      <c r="BL142" s="14" t="s">
        <v>190</v>
      </c>
      <c r="BM142" s="161" t="s">
        <v>329</v>
      </c>
    </row>
    <row r="143" spans="1:65" s="12" customFormat="1" ht="22.9" customHeight="1">
      <c r="B143" s="135"/>
      <c r="D143" s="136" t="s">
        <v>73</v>
      </c>
      <c r="E143" s="146" t="s">
        <v>220</v>
      </c>
      <c r="F143" s="146" t="s">
        <v>221</v>
      </c>
      <c r="I143" s="138"/>
      <c r="J143" s="147">
        <f>BK143</f>
        <v>0</v>
      </c>
      <c r="L143" s="135"/>
      <c r="M143" s="140"/>
      <c r="N143" s="141"/>
      <c r="O143" s="141"/>
      <c r="P143" s="142">
        <f>SUM(P144:P148)</f>
        <v>0</v>
      </c>
      <c r="Q143" s="141"/>
      <c r="R143" s="142">
        <f>SUM(R144:R148)</f>
        <v>3.6414499999999995E-2</v>
      </c>
      <c r="S143" s="141"/>
      <c r="T143" s="143">
        <f>SUM(T144:T148)</f>
        <v>2.1999999999999999E-2</v>
      </c>
      <c r="AR143" s="136" t="s">
        <v>131</v>
      </c>
      <c r="AT143" s="144" t="s">
        <v>73</v>
      </c>
      <c r="AU143" s="144" t="s">
        <v>82</v>
      </c>
      <c r="AY143" s="136" t="s">
        <v>124</v>
      </c>
      <c r="BK143" s="145">
        <f>SUM(BK144:BK148)</f>
        <v>0</v>
      </c>
    </row>
    <row r="144" spans="1:65" s="2" customFormat="1" ht="24.2" customHeight="1">
      <c r="A144" s="30"/>
      <c r="B144" s="148"/>
      <c r="C144" s="149" t="s">
        <v>13</v>
      </c>
      <c r="D144" s="149" t="s">
        <v>126</v>
      </c>
      <c r="E144" s="150" t="s">
        <v>330</v>
      </c>
      <c r="F144" s="151" t="s">
        <v>331</v>
      </c>
      <c r="G144" s="152" t="s">
        <v>225</v>
      </c>
      <c r="H144" s="153">
        <v>22</v>
      </c>
      <c r="I144" s="154"/>
      <c r="J144" s="155">
        <f>ROUND(I144*H144,2)</f>
        <v>0</v>
      </c>
      <c r="K144" s="156"/>
      <c r="L144" s="31"/>
      <c r="M144" s="157" t="s">
        <v>1</v>
      </c>
      <c r="N144" s="158" t="s">
        <v>40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1E-3</v>
      </c>
      <c r="T144" s="160">
        <f>S144*H144</f>
        <v>2.1999999999999999E-2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1" t="s">
        <v>190</v>
      </c>
      <c r="AT144" s="161" t="s">
        <v>126</v>
      </c>
      <c r="AU144" s="161" t="s">
        <v>131</v>
      </c>
      <c r="AY144" s="14" t="s">
        <v>124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131</v>
      </c>
      <c r="BK144" s="162">
        <f>ROUND(I144*H144,2)</f>
        <v>0</v>
      </c>
      <c r="BL144" s="14" t="s">
        <v>190</v>
      </c>
      <c r="BM144" s="161" t="s">
        <v>332</v>
      </c>
    </row>
    <row r="145" spans="1:65" s="2" customFormat="1" ht="24.2" customHeight="1">
      <c r="A145" s="30"/>
      <c r="B145" s="148"/>
      <c r="C145" s="149" t="s">
        <v>182</v>
      </c>
      <c r="D145" s="149" t="s">
        <v>126</v>
      </c>
      <c r="E145" s="150" t="s">
        <v>223</v>
      </c>
      <c r="F145" s="151" t="s">
        <v>224</v>
      </c>
      <c r="G145" s="152" t="s">
        <v>225</v>
      </c>
      <c r="H145" s="153">
        <v>22</v>
      </c>
      <c r="I145" s="154"/>
      <c r="J145" s="155">
        <f>ROUND(I145*H145,2)</f>
        <v>0</v>
      </c>
      <c r="K145" s="156"/>
      <c r="L145" s="31"/>
      <c r="M145" s="157" t="s">
        <v>1</v>
      </c>
      <c r="N145" s="158" t="s">
        <v>40</v>
      </c>
      <c r="O145" s="59"/>
      <c r="P145" s="159">
        <f>O145*H145</f>
        <v>0</v>
      </c>
      <c r="Q145" s="159">
        <v>7.5000000000000002E-6</v>
      </c>
      <c r="R145" s="159">
        <f>Q145*H145</f>
        <v>1.65E-4</v>
      </c>
      <c r="S145" s="159">
        <v>0</v>
      </c>
      <c r="T145" s="160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1" t="s">
        <v>190</v>
      </c>
      <c r="AT145" s="161" t="s">
        <v>126</v>
      </c>
      <c r="AU145" s="161" t="s">
        <v>131</v>
      </c>
      <c r="AY145" s="14" t="s">
        <v>124</v>
      </c>
      <c r="BE145" s="162">
        <f>IF(N145="základná",J145,0)</f>
        <v>0</v>
      </c>
      <c r="BF145" s="162">
        <f>IF(N145="znížená",J145,0)</f>
        <v>0</v>
      </c>
      <c r="BG145" s="162">
        <f>IF(N145="zákl. prenesená",J145,0)</f>
        <v>0</v>
      </c>
      <c r="BH145" s="162">
        <f>IF(N145="zníž. prenesená",J145,0)</f>
        <v>0</v>
      </c>
      <c r="BI145" s="162">
        <f>IF(N145="nulová",J145,0)</f>
        <v>0</v>
      </c>
      <c r="BJ145" s="14" t="s">
        <v>131</v>
      </c>
      <c r="BK145" s="162">
        <f>ROUND(I145*H145,2)</f>
        <v>0</v>
      </c>
      <c r="BL145" s="14" t="s">
        <v>190</v>
      </c>
      <c r="BM145" s="161" t="s">
        <v>333</v>
      </c>
    </row>
    <row r="146" spans="1:65" s="2" customFormat="1" ht="16.5" customHeight="1">
      <c r="A146" s="30"/>
      <c r="B146" s="148"/>
      <c r="C146" s="164" t="s">
        <v>186</v>
      </c>
      <c r="D146" s="164" t="s">
        <v>228</v>
      </c>
      <c r="E146" s="165" t="s">
        <v>229</v>
      </c>
      <c r="F146" s="166" t="s">
        <v>230</v>
      </c>
      <c r="G146" s="167" t="s">
        <v>225</v>
      </c>
      <c r="H146" s="168">
        <v>23</v>
      </c>
      <c r="I146" s="169"/>
      <c r="J146" s="170">
        <f>ROUND(I146*H146,2)</f>
        <v>0</v>
      </c>
      <c r="K146" s="171"/>
      <c r="L146" s="172"/>
      <c r="M146" s="173" t="s">
        <v>1</v>
      </c>
      <c r="N146" s="174" t="s">
        <v>40</v>
      </c>
      <c r="O146" s="59"/>
      <c r="P146" s="159">
        <f>O146*H146</f>
        <v>0</v>
      </c>
      <c r="Q146" s="159">
        <v>6.9999999999999999E-4</v>
      </c>
      <c r="R146" s="159">
        <f>Q146*H146</f>
        <v>1.61E-2</v>
      </c>
      <c r="S146" s="159">
        <v>0</v>
      </c>
      <c r="T146" s="160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1" t="s">
        <v>231</v>
      </c>
      <c r="AT146" s="161" t="s">
        <v>228</v>
      </c>
      <c r="AU146" s="161" t="s">
        <v>131</v>
      </c>
      <c r="AY146" s="14" t="s">
        <v>124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4" t="s">
        <v>131</v>
      </c>
      <c r="BK146" s="162">
        <f>ROUND(I146*H146,2)</f>
        <v>0</v>
      </c>
      <c r="BL146" s="14" t="s">
        <v>190</v>
      </c>
      <c r="BM146" s="161" t="s">
        <v>334</v>
      </c>
    </row>
    <row r="147" spans="1:65" s="2" customFormat="1" ht="24.2" customHeight="1">
      <c r="A147" s="30"/>
      <c r="B147" s="148"/>
      <c r="C147" s="149" t="s">
        <v>190</v>
      </c>
      <c r="D147" s="149" t="s">
        <v>126</v>
      </c>
      <c r="E147" s="150" t="s">
        <v>335</v>
      </c>
      <c r="F147" s="151" t="s">
        <v>336</v>
      </c>
      <c r="G147" s="152" t="s">
        <v>149</v>
      </c>
      <c r="H147" s="153">
        <v>57</v>
      </c>
      <c r="I147" s="154"/>
      <c r="J147" s="155">
        <f>ROUND(I147*H147,2)</f>
        <v>0</v>
      </c>
      <c r="K147" s="156"/>
      <c r="L147" s="31"/>
      <c r="M147" s="157" t="s">
        <v>1</v>
      </c>
      <c r="N147" s="158" t="s">
        <v>40</v>
      </c>
      <c r="O147" s="59"/>
      <c r="P147" s="159">
        <f>O147*H147</f>
        <v>0</v>
      </c>
      <c r="Q147" s="159">
        <v>3.5349999999999997E-4</v>
      </c>
      <c r="R147" s="159">
        <f>Q147*H147</f>
        <v>2.0149499999999997E-2</v>
      </c>
      <c r="S147" s="159">
        <v>0</v>
      </c>
      <c r="T147" s="160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1" t="s">
        <v>190</v>
      </c>
      <c r="AT147" s="161" t="s">
        <v>126</v>
      </c>
      <c r="AU147" s="161" t="s">
        <v>131</v>
      </c>
      <c r="AY147" s="14" t="s">
        <v>124</v>
      </c>
      <c r="BE147" s="162">
        <f>IF(N147="základná",J147,0)</f>
        <v>0</v>
      </c>
      <c r="BF147" s="162">
        <f>IF(N147="znížená",J147,0)</f>
        <v>0</v>
      </c>
      <c r="BG147" s="162">
        <f>IF(N147="zákl. prenesená",J147,0)</f>
        <v>0</v>
      </c>
      <c r="BH147" s="162">
        <f>IF(N147="zníž. prenesená",J147,0)</f>
        <v>0</v>
      </c>
      <c r="BI147" s="162">
        <f>IF(N147="nulová",J147,0)</f>
        <v>0</v>
      </c>
      <c r="BJ147" s="14" t="s">
        <v>131</v>
      </c>
      <c r="BK147" s="162">
        <f>ROUND(I147*H147,2)</f>
        <v>0</v>
      </c>
      <c r="BL147" s="14" t="s">
        <v>190</v>
      </c>
      <c r="BM147" s="161" t="s">
        <v>337</v>
      </c>
    </row>
    <row r="148" spans="1:65" s="2" customFormat="1" ht="24.2" customHeight="1">
      <c r="A148" s="30"/>
      <c r="B148" s="148"/>
      <c r="C148" s="149" t="s">
        <v>196</v>
      </c>
      <c r="D148" s="149" t="s">
        <v>126</v>
      </c>
      <c r="E148" s="150" t="s">
        <v>253</v>
      </c>
      <c r="F148" s="151" t="s">
        <v>254</v>
      </c>
      <c r="G148" s="152" t="s">
        <v>218</v>
      </c>
      <c r="H148" s="163"/>
      <c r="I148" s="154"/>
      <c r="J148" s="155">
        <f>ROUND(I148*H148,2)</f>
        <v>0</v>
      </c>
      <c r="K148" s="156"/>
      <c r="L148" s="31"/>
      <c r="M148" s="157" t="s">
        <v>1</v>
      </c>
      <c r="N148" s="158" t="s">
        <v>40</v>
      </c>
      <c r="O148" s="59"/>
      <c r="P148" s="159">
        <f>O148*H148</f>
        <v>0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1" t="s">
        <v>190</v>
      </c>
      <c r="AT148" s="161" t="s">
        <v>126</v>
      </c>
      <c r="AU148" s="161" t="s">
        <v>131</v>
      </c>
      <c r="AY148" s="14" t="s">
        <v>124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131</v>
      </c>
      <c r="BK148" s="162">
        <f>ROUND(I148*H148,2)</f>
        <v>0</v>
      </c>
      <c r="BL148" s="14" t="s">
        <v>190</v>
      </c>
      <c r="BM148" s="161" t="s">
        <v>338</v>
      </c>
    </row>
    <row r="149" spans="1:65" s="12" customFormat="1" ht="22.9" customHeight="1">
      <c r="B149" s="135"/>
      <c r="D149" s="136" t="s">
        <v>73</v>
      </c>
      <c r="E149" s="146" t="s">
        <v>256</v>
      </c>
      <c r="F149" s="146" t="s">
        <v>257</v>
      </c>
      <c r="I149" s="138"/>
      <c r="J149" s="147">
        <f>BK149</f>
        <v>0</v>
      </c>
      <c r="L149" s="135"/>
      <c r="M149" s="140"/>
      <c r="N149" s="141"/>
      <c r="O149" s="141"/>
      <c r="P149" s="142">
        <f>SUM(P150:P152)</f>
        <v>0</v>
      </c>
      <c r="Q149" s="141"/>
      <c r="R149" s="142">
        <f>SUM(R150:R152)</f>
        <v>3.9944115599999996E-2</v>
      </c>
      <c r="S149" s="141"/>
      <c r="T149" s="143">
        <f>SUM(T150:T152)</f>
        <v>0</v>
      </c>
      <c r="AR149" s="136" t="s">
        <v>131</v>
      </c>
      <c r="AT149" s="144" t="s">
        <v>73</v>
      </c>
      <c r="AU149" s="144" t="s">
        <v>82</v>
      </c>
      <c r="AY149" s="136" t="s">
        <v>124</v>
      </c>
      <c r="BK149" s="145">
        <f>SUM(BK150:BK152)</f>
        <v>0</v>
      </c>
    </row>
    <row r="150" spans="1:65" s="2" customFormat="1" ht="24.2" customHeight="1">
      <c r="A150" s="30"/>
      <c r="B150" s="148"/>
      <c r="C150" s="149" t="s">
        <v>204</v>
      </c>
      <c r="D150" s="149" t="s">
        <v>126</v>
      </c>
      <c r="E150" s="150" t="s">
        <v>300</v>
      </c>
      <c r="F150" s="151" t="s">
        <v>301</v>
      </c>
      <c r="G150" s="152" t="s">
        <v>149</v>
      </c>
      <c r="H150" s="153">
        <v>77.040000000000006</v>
      </c>
      <c r="I150" s="154"/>
      <c r="J150" s="155">
        <f>ROUND(I150*H150,2)</f>
        <v>0</v>
      </c>
      <c r="K150" s="156"/>
      <c r="L150" s="31"/>
      <c r="M150" s="157" t="s">
        <v>1</v>
      </c>
      <c r="N150" s="158" t="s">
        <v>40</v>
      </c>
      <c r="O150" s="59"/>
      <c r="P150" s="159">
        <f>O150*H150</f>
        <v>0</v>
      </c>
      <c r="Q150" s="159">
        <v>1.2750000000000001E-4</v>
      </c>
      <c r="R150" s="159">
        <f>Q150*H150</f>
        <v>9.8226000000000008E-3</v>
      </c>
      <c r="S150" s="159">
        <v>0</v>
      </c>
      <c r="T150" s="160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1" t="s">
        <v>190</v>
      </c>
      <c r="AT150" s="161" t="s">
        <v>126</v>
      </c>
      <c r="AU150" s="161" t="s">
        <v>131</v>
      </c>
      <c r="AY150" s="14" t="s">
        <v>124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4" t="s">
        <v>131</v>
      </c>
      <c r="BK150" s="162">
        <f>ROUND(I150*H150,2)</f>
        <v>0</v>
      </c>
      <c r="BL150" s="14" t="s">
        <v>190</v>
      </c>
      <c r="BM150" s="161" t="s">
        <v>339</v>
      </c>
    </row>
    <row r="151" spans="1:65" s="2" customFormat="1" ht="24.2" customHeight="1">
      <c r="A151" s="30"/>
      <c r="B151" s="148"/>
      <c r="C151" s="149" t="s">
        <v>211</v>
      </c>
      <c r="D151" s="149" t="s">
        <v>126</v>
      </c>
      <c r="E151" s="150" t="s">
        <v>303</v>
      </c>
      <c r="F151" s="151" t="s">
        <v>304</v>
      </c>
      <c r="G151" s="152" t="s">
        <v>149</v>
      </c>
      <c r="H151" s="153">
        <v>57</v>
      </c>
      <c r="I151" s="154"/>
      <c r="J151" s="155">
        <f>ROUND(I151*H151,2)</f>
        <v>0</v>
      </c>
      <c r="K151" s="156"/>
      <c r="L151" s="31"/>
      <c r="M151" s="157" t="s">
        <v>1</v>
      </c>
      <c r="N151" s="158" t="s">
        <v>40</v>
      </c>
      <c r="O151" s="59"/>
      <c r="P151" s="159">
        <f>O151*H151</f>
        <v>0</v>
      </c>
      <c r="Q151" s="159">
        <v>1.5725E-4</v>
      </c>
      <c r="R151" s="159">
        <f>Q151*H151</f>
        <v>8.9632500000000007E-3</v>
      </c>
      <c r="S151" s="159">
        <v>0</v>
      </c>
      <c r="T151" s="160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1" t="s">
        <v>190</v>
      </c>
      <c r="AT151" s="161" t="s">
        <v>126</v>
      </c>
      <c r="AU151" s="161" t="s">
        <v>131</v>
      </c>
      <c r="AY151" s="14" t="s">
        <v>124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131</v>
      </c>
      <c r="BK151" s="162">
        <f>ROUND(I151*H151,2)</f>
        <v>0</v>
      </c>
      <c r="BL151" s="14" t="s">
        <v>190</v>
      </c>
      <c r="BM151" s="161" t="s">
        <v>340</v>
      </c>
    </row>
    <row r="152" spans="1:65" s="2" customFormat="1" ht="37.9" customHeight="1">
      <c r="A152" s="30"/>
      <c r="B152" s="148"/>
      <c r="C152" s="149" t="s">
        <v>215</v>
      </c>
      <c r="D152" s="149" t="s">
        <v>126</v>
      </c>
      <c r="E152" s="150" t="s">
        <v>267</v>
      </c>
      <c r="F152" s="151" t="s">
        <v>268</v>
      </c>
      <c r="G152" s="152" t="s">
        <v>149</v>
      </c>
      <c r="H152" s="153">
        <v>77.040000000000006</v>
      </c>
      <c r="I152" s="154"/>
      <c r="J152" s="155">
        <f>ROUND(I152*H152,2)</f>
        <v>0</v>
      </c>
      <c r="K152" s="156"/>
      <c r="L152" s="31"/>
      <c r="M152" s="175" t="s">
        <v>1</v>
      </c>
      <c r="N152" s="176" t="s">
        <v>40</v>
      </c>
      <c r="O152" s="177"/>
      <c r="P152" s="178">
        <f>O152*H152</f>
        <v>0</v>
      </c>
      <c r="Q152" s="178">
        <v>2.7463999999999999E-4</v>
      </c>
      <c r="R152" s="178">
        <f>Q152*H152</f>
        <v>2.11582656E-2</v>
      </c>
      <c r="S152" s="178">
        <v>0</v>
      </c>
      <c r="T152" s="179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1" t="s">
        <v>190</v>
      </c>
      <c r="AT152" s="161" t="s">
        <v>126</v>
      </c>
      <c r="AU152" s="161" t="s">
        <v>131</v>
      </c>
      <c r="AY152" s="14" t="s">
        <v>124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4" t="s">
        <v>131</v>
      </c>
      <c r="BK152" s="162">
        <f>ROUND(I152*H152,2)</f>
        <v>0</v>
      </c>
      <c r="BL152" s="14" t="s">
        <v>190</v>
      </c>
      <c r="BM152" s="161" t="s">
        <v>341</v>
      </c>
    </row>
    <row r="153" spans="1:65" s="2" customFormat="1" ht="6.95" customHeight="1">
      <c r="A153" s="30"/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31"/>
      <c r="M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</row>
  </sheetData>
  <autoFilter ref="C123:K152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a - Rekonštrukcia miestno...</vt:lpstr>
      <vt:lpstr>b - Hlavná sála rekonštru...</vt:lpstr>
      <vt:lpstr>c - Javisko - opravy stie...</vt:lpstr>
      <vt:lpstr>'a - Rekonštrukcia miestno...'!Názvy_tlače</vt:lpstr>
      <vt:lpstr>'b - Hlavná sála rekonštru...'!Názvy_tlače</vt:lpstr>
      <vt:lpstr>'c - Javisko - opravy stie...'!Názvy_tlače</vt:lpstr>
      <vt:lpstr>'Rekapitulácia stavby'!Názvy_tlače</vt:lpstr>
      <vt:lpstr>'a - Rekonštrukcia miestno...'!Oblasť_tlače</vt:lpstr>
      <vt:lpstr>'b - Hlavná sála rekonštru...'!Oblasť_tlače</vt:lpstr>
      <vt:lpstr>'c - Javisko - opravy stie...'!Oblasť_tlače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BACIKOVAM\Admin</dc:creator>
  <cp:lastModifiedBy>BENIAKOVÁ Katarína</cp:lastModifiedBy>
  <dcterms:created xsi:type="dcterms:W3CDTF">2025-07-15T15:56:34Z</dcterms:created>
  <dcterms:modified xsi:type="dcterms:W3CDTF">2025-09-08T11:38:01Z</dcterms:modified>
</cp:coreProperties>
</file>