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LAVNÝ" sheetId="1" r:id="rId1"/>
    <sheet name="Zoznam odberných miest" sheetId="2" r:id="rId2"/>
    <sheet name="Dist.cenník" sheetId="3" r:id="rId3"/>
  </sheets>
  <calcPr fullCalcOnLoad="1"/>
</workbook>
</file>

<file path=xl/sharedStrings.xml><?xml version="1.0" encoding="utf-8"?>
<sst xmlns="http://schemas.openxmlformats.org/spreadsheetml/2006/main" count="166" uniqueCount="166">
  <si>
    <t>NÁVRH NA PLNENIE KRITÉRIÍ</t>
  </si>
  <si>
    <t>Názov zákazky:</t>
  </si>
  <si>
    <t>Združená dodávka elektriny</t>
  </si>
  <si>
    <t>Obchodný názov uchádzača:</t>
  </si>
  <si>
    <t>Obec Zubák</t>
  </si>
  <si>
    <t>Sídlo:</t>
  </si>
  <si>
    <t>Zubák 164, 02064 Zubák</t>
  </si>
  <si>
    <t>IČO:</t>
  </si>
  <si>
    <t>00317977</t>
  </si>
  <si>
    <t>DIČ:</t>
  </si>
  <si>
    <t>2020615663</t>
  </si>
  <si>
    <t>IČ DPH:</t>
  </si>
  <si>
    <t>Platca DPH:</t>
  </si>
  <si>
    <t>Neplatca</t>
  </si>
  <si>
    <t>Kontaktná osoba:</t>
  </si>
  <si>
    <t>Pavol Gelo</t>
  </si>
  <si>
    <t>Telefón:</t>
  </si>
  <si>
    <t>+421 948 097 011</t>
  </si>
  <si>
    <t>e-mail:</t>
  </si>
  <si>
    <t>obeczubak@obeczubak.sk</t>
  </si>
  <si>
    <t>Zapísaný v:</t>
  </si>
  <si>
    <t>Názov položky</t>
  </si>
  <si>
    <t>MJ</t>
  </si>
  <si>
    <t>Množstvo v MJ</t>
  </si>
  <si>
    <t>Cena € za MJ bez DPH</t>
  </si>
  <si>
    <t>Cena celkom EUR bez DPH</t>
  </si>
  <si>
    <t>Dodávka elektriny (činný výkon)</t>
  </si>
  <si>
    <t>MWh</t>
  </si>
  <si>
    <t>rôzne</t>
  </si>
  <si>
    <t xml:space="preserve"> !!! Sumy sú automaticky vypočítané podľa nastavených vzorcov a predvyplnených poplatkov !!!</t>
  </si>
  <si>
    <t>Spotrebná daň - elekrina</t>
  </si>
  <si>
    <t>Distribučné a regulované poplatky</t>
  </si>
  <si>
    <t>Fixné poplatky za odberné miesta</t>
  </si>
  <si>
    <t>Kompenzácia účinníka</t>
  </si>
  <si>
    <t>Poplatky za prekročenie RK</t>
  </si>
  <si>
    <t>SPOLU v EUR bez DPH</t>
  </si>
  <si>
    <t>SADZBA DPH</t>
  </si>
  <si>
    <t>SPOLU v EUR s DPH</t>
  </si>
  <si>
    <t>Hodnotiace kritérium:</t>
  </si>
  <si>
    <t>- najnižšia cena za predmet zákazky v EUR s DPH (bunka E23)</t>
  </si>
  <si>
    <t>Rozsah predmetu zákazky:</t>
  </si>
  <si>
    <t>- združená dodávka elektriny do odberných miest odberateľa</t>
  </si>
  <si>
    <t>- prevzatie zodpovednosti za odchýlku</t>
  </si>
  <si>
    <t>- garancia rovnakej cenny za dodávku elektriny po dobu platnosti zmluvy</t>
  </si>
  <si>
    <t>- zabezpečenie distribúcie elektriny</t>
  </si>
  <si>
    <t>- zabezpečenie klientskeho internetového portálu</t>
  </si>
  <si>
    <t>- doručovanie faktúr vo formáte PDF a XML</t>
  </si>
  <si>
    <t>- ostatné podľa priloženej špecifikácie zákazky</t>
  </si>
  <si>
    <t>V _______________, dňa ______________</t>
  </si>
  <si>
    <t>(pečiatka a podpis)</t>
  </si>
  <si>
    <t>EIC</t>
  </si>
  <si>
    <t>Odbor</t>
  </si>
  <si>
    <t>Organizácia</t>
  </si>
  <si>
    <t>IČO</t>
  </si>
  <si>
    <t>Adresa</t>
  </si>
  <si>
    <t>Mesiace</t>
  </si>
  <si>
    <t>Napäťová úroveň</t>
  </si>
  <si>
    <t>Produkt Dodávateľa</t>
  </si>
  <si>
    <t>Distristribučná sadzba</t>
  </si>
  <si>
    <t>Spotreba JT/VT [MWh]</t>
  </si>
  <si>
    <t>Spotreba NT [MWh]</t>
  </si>
  <si>
    <t>Spotreba WT [MWh]</t>
  </si>
  <si>
    <t>Objem spolu v MWh</t>
  </si>
  <si>
    <t>Jalová dodávka [MVArh]</t>
  </si>
  <si>
    <t>Jalový odber [MVArh]</t>
  </si>
  <si>
    <t>Počet Fáz</t>
  </si>
  <si>
    <t>Istič [A] / RK [kW]</t>
  </si>
  <si>
    <t>Výber: istič alebo Rezervovaná kapacita</t>
  </si>
  <si>
    <t>Perioda dojednania RK [mes.]</t>
  </si>
  <si>
    <t>Cena za MJ v VT/JT v EUR/MWh bez DPH</t>
  </si>
  <si>
    <t>Cena za MJ v NT/WT v EUR/MWh bez DPH</t>
  </si>
  <si>
    <t>Fixná mesačná platba za OM [EUR bez DPH]</t>
  </si>
  <si>
    <t>Dodávka EE VT/JT [€ bez DPH]</t>
  </si>
  <si>
    <t>Dodávka EE NT/WT [€ bez DPH]</t>
  </si>
  <si>
    <t>Fixná platba za OM [€ bez DPH]</t>
  </si>
  <si>
    <t>Spotrebná daň [€ bez DPH]</t>
  </si>
  <si>
    <t>Distribúcia JT/VT [€ bez DPH]</t>
  </si>
  <si>
    <t>Distribúcia NT [€ bez DPH]</t>
  </si>
  <si>
    <t>Distribúcia WT [€ bez DPH]</t>
  </si>
  <si>
    <t>Tarifa za príkon [EUR bez DPH]</t>
  </si>
  <si>
    <t>Tarifa za straty DS [€ bez DPH]</t>
  </si>
  <si>
    <t>Tarif Prevádzka systému [€ bez DPH]</t>
  </si>
  <si>
    <t>Tarif Systémové služby [€ bez DPH]</t>
  </si>
  <si>
    <t>Odvod Jadrový fond [€ bez DPH]</t>
  </si>
  <si>
    <t>Prekročenie RK [€ bez DPH]</t>
  </si>
  <si>
    <t>Platba za jalovinu [€ bez DPH]</t>
  </si>
  <si>
    <t>CENA SPOLU v EUR bez DPH</t>
  </si>
  <si>
    <t>24ZSS4551286000X</t>
  </si>
  <si>
    <t>Zubák 164, Zubák</t>
  </si>
  <si>
    <t>NN</t>
  </si>
  <si>
    <t>1T</t>
  </si>
  <si>
    <t>C1</t>
  </si>
  <si>
    <t>istič</t>
  </si>
  <si>
    <t>(neuplatňuje sa)</t>
  </si>
  <si>
    <t>24ZSS7209174000Y</t>
  </si>
  <si>
    <t>Zubák 298/pri 298, Zubák</t>
  </si>
  <si>
    <t>VO</t>
  </si>
  <si>
    <t>C10</t>
  </si>
  <si>
    <t>24ZSS7209175000T</t>
  </si>
  <si>
    <t>Zubák 203, Zubák</t>
  </si>
  <si>
    <t>C2</t>
  </si>
  <si>
    <t>24ZSS7209176000O</t>
  </si>
  <si>
    <t>Zubák 223, Zubák</t>
  </si>
  <si>
    <t>24ZSS7209178000E</t>
  </si>
  <si>
    <t>Zubák 285, Zubák</t>
  </si>
  <si>
    <t>24ZSS72091790009</t>
  </si>
  <si>
    <t>Zubák 320, Zubák</t>
  </si>
  <si>
    <t>24ZSS72091810006</t>
  </si>
  <si>
    <t>Zubák 159, Zubák</t>
  </si>
  <si>
    <t>24ZSS72091880008</t>
  </si>
  <si>
    <t>Zubák 50, Zubák</t>
  </si>
  <si>
    <t>24ZSS72091890003</t>
  </si>
  <si>
    <t>24ZSS72091900005</t>
  </si>
  <si>
    <t>Zubák 51, Zubák</t>
  </si>
  <si>
    <t>24ZSS72091910000</t>
  </si>
  <si>
    <t>Zubák 53, Zubák</t>
  </si>
  <si>
    <t>24ZSS72091980002</t>
  </si>
  <si>
    <t>Zubák 162, Zubák</t>
  </si>
  <si>
    <t>2T</t>
  </si>
  <si>
    <t>C5</t>
  </si>
  <si>
    <t>24ZSS7209200000F</t>
  </si>
  <si>
    <t>C7</t>
  </si>
  <si>
    <t>24ZSS7209201000A</t>
  </si>
  <si>
    <t>24ZSS7209205000R</t>
  </si>
  <si>
    <t>Zubák 190, Zubák</t>
  </si>
  <si>
    <t>24ZSS7209192000W</t>
  </si>
  <si>
    <t>Zubák 178, Zubák</t>
  </si>
  <si>
    <t>SPOLU MERNÝCH JEDNOTIEK</t>
  </si>
  <si>
    <t>Popis</t>
  </si>
  <si>
    <t>Kód</t>
  </si>
  <si>
    <t>Napätie</t>
  </si>
  <si>
    <t>TDV [EUR/MWh]</t>
  </si>
  <si>
    <t>TDN [EUR/MWh]</t>
  </si>
  <si>
    <t>TDS [EUR/MWh]</t>
  </si>
  <si>
    <t>TRK1M [EUR/kW/mes]</t>
  </si>
  <si>
    <t>TRK3M [EUR/kW/mes]</t>
  </si>
  <si>
    <t>TRK1R [EUR/kW/mes]</t>
  </si>
  <si>
    <t>FixA [EUR/A/mes]</t>
  </si>
  <si>
    <t>Fix0 [EUR/mes]</t>
  </si>
  <si>
    <t>TPD [EUR/kW/mes]</t>
  </si>
  <si>
    <t>pre odberné miesta pripojené na VVN - priamo z trafostanice</t>
  </si>
  <si>
    <t>VVN</t>
  </si>
  <si>
    <t>pre odberné miesta pripojené na VN - priamo z trafostanice</t>
  </si>
  <si>
    <t>VN</t>
  </si>
  <si>
    <t>Jednopásmová sadzba s nižšou spotrebou elektriny</t>
  </si>
  <si>
    <t>Jednopásmová sadzba so strednou spotrebou elektriny</t>
  </si>
  <si>
    <t>Jednopásmová sadzba s vyššou spotrebou elektriny</t>
  </si>
  <si>
    <t>C3</t>
  </si>
  <si>
    <t>Dvojpásmová sadzba s nižšou spotrebou elektriny (NT 8hod)</t>
  </si>
  <si>
    <t>C4</t>
  </si>
  <si>
    <t>Dvojpásmová sadzba so strednou spotrebou elektriny (NT 8hod)</t>
  </si>
  <si>
    <t>Dvojpásmová sadzba s vyššou spotrebou elektriny (NT 8hod)</t>
  </si>
  <si>
    <t>C6</t>
  </si>
  <si>
    <t>Dvojpásmová sadzba pre priamovýhrevné spotrebiče (NT 20hod)</t>
  </si>
  <si>
    <t>Dvojpásmová sadzba pre tepelné čerpadlo (NT 22hod)</t>
  </si>
  <si>
    <t>C8</t>
  </si>
  <si>
    <t>Sadzba pre verejné osvetlenie</t>
  </si>
  <si>
    <t>pre nemerané odberné miesta pripojené na NN</t>
  </si>
  <si>
    <t>C9</t>
  </si>
  <si>
    <t>Dátum platnosti</t>
  </si>
  <si>
    <t>TSS [EUR/MWh]</t>
  </si>
  <si>
    <t>ODJF [EUR/MWh]</t>
  </si>
  <si>
    <t>TPS do 1GWh [EUR/MWh]</t>
  </si>
  <si>
    <t>TPS do 100GWh [EUR/MWh]</t>
  </si>
  <si>
    <t>TPS nad 100GWh [EUR/MWh]</t>
  </si>
  <si>
    <t>1. 1. 2024</t>
  </si>
</sst>
</file>

<file path=xl/styles.xml><?xml version="1.0" encoding="utf-8"?>
<styleSheet xmlns="http://schemas.openxmlformats.org/spreadsheetml/2006/main">
  <numFmts count="0"/>
  <fonts count="10">
    <font>
      <sz val="11"/>
      <name val="Calibri"/>
    </font>
    <font>
      <b/>
      <sz val="11"/>
      <name val="Calibri"/>
    </font>
    <font>
      <sz val="12"/>
      <name val="Calibri"/>
    </font>
    <font>
      <sz val="28"/>
      <name val="Calibri"/>
    </font>
    <font>
      <sz val="14"/>
      <name val="Calibri"/>
    </font>
    <font>
      <b/>
      <sz val="12"/>
      <name val="Calibri"/>
    </font>
    <font>
      <b/>
      <sz val="12"/>
      <color rgb="FFFF0000" tint="0"/>
      <name val="Calibri"/>
    </font>
    <font>
      <b/>
      <sz val="14"/>
      <name val="Calibri"/>
    </font>
    <font>
      <b/>
      <sz val="11"/>
      <color rgb="FF696969" tint="0"/>
      <name val="Calibri"/>
    </font>
    <font>
      <sz val="11"/>
      <color rgb="FF696969" tint="0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D3D3D3" tint="0"/>
      </patternFill>
    </fill>
    <fill>
      <patternFill patternType="solid">
        <fgColor rgb="FFCD853F" tint="0"/>
      </patternFill>
    </fill>
    <fill>
      <patternFill patternType="solid">
        <fgColor rgb="FFFFE4C4" tint="0"/>
      </patternFill>
    </fill>
    <fill>
      <patternFill patternType="solid">
        <fgColor rgb="FFFFFF00" tint="0"/>
      </patternFill>
    </fill>
    <fill>
      <patternFill patternType="solid">
        <fgColor rgb="FF00FF00" tint="0"/>
      </patternFill>
    </fill>
    <fill>
      <patternFill patternType="solid">
        <fgColor rgb="FFFFF0F5" tint="0"/>
      </patternFill>
    </fill>
    <fill>
      <patternFill patternType="solid">
        <fgColor rgb="FFFFB6C1" tint="0"/>
      </patternFill>
    </fill>
    <fill>
      <patternFill patternType="solid">
        <fgColor rgb="FFFF0000" tint="0"/>
      </patternFill>
    </fill>
    <fill>
      <patternFill patternType="solid">
        <fgColor rgb="FF00FFFF" tint="0"/>
      </patternFill>
    </fill>
  </fills>
  <borders count="14">
    <border>
      <left/>
      <right/>
      <top/>
      <bottom/>
      <diagonal/>
    </border>
    <border>
      <left/>
      <right/>
      <top style="thin"/>
      <bottom style="thin"/>
      <diagonal/>
    </border>
    <border>
      <left style="thin"/>
      <right/>
      <top style="thin"/>
      <bottom style="thin"/>
      <diagonal/>
    </border>
    <border>
      <left/>
      <right style="thin"/>
      <top style="thin"/>
      <bottom style="thin"/>
      <diagonal/>
    </border>
    <border>
      <left style="thin"/>
      <right style="thin"/>
      <top style="thin"/>
      <bottom style="thin"/>
      <diagonal/>
    </border>
    <border>
      <left/>
      <right/>
      <top/>
      <bottom style="thin"/>
      <diagonal/>
    </border>
    <border>
      <left style="thin"/>
      <right style="thin"/>
      <top style="thick"/>
      <bottom style="thin"/>
      <diagonal/>
    </border>
    <border>
      <left style="thin"/>
      <right style="thin"/>
      <top style="thin"/>
      <bottom style="thick"/>
      <diagonal/>
    </border>
    <border>
      <left style="thick"/>
      <right style="thin"/>
      <top style="thick"/>
      <bottom style="thin"/>
      <diagonal/>
    </border>
    <border>
      <left style="thick"/>
      <right style="thin"/>
      <top style="thin"/>
      <bottom style="thin"/>
      <diagonal/>
    </border>
    <border>
      <left style="thick"/>
      <right style="thin"/>
      <top style="thin"/>
      <bottom style="thick"/>
      <diagonal/>
    </border>
    <border>
      <left style="thin"/>
      <right style="thick"/>
      <top style="thick"/>
      <bottom style="thin"/>
      <diagonal/>
    </border>
    <border>
      <left style="thin"/>
      <right style="thick"/>
      <top style="thin"/>
      <bottom style="thin"/>
      <diagonal/>
    </border>
    <border>
      <left style="thin"/>
      <right style="thick"/>
      <top style="thin"/>
      <bottom style="thick"/>
      <diagonal/>
    </border>
  </borders>
  <cellStyleXfs count="1">
    <xf numFmtId="0" fontId="0"/>
  </cellStyleXfs>
  <cellXfs count="42">
    <xf numFmtId="0" applyNumberFormat="1" fontId="0" applyFont="1" xfId="0"/>
    <xf numFmtId="0" applyNumberFormat="1" fontId="1" applyFont="1" xfId="0"/>
    <xf numFmtId="0" applyNumberFormat="1" fontId="1" applyFont="1" fillId="2" applyFill="1" xfId="0">
      <alignment horizontal="center" wrapText="1"/>
    </xf>
    <xf numFmtId="0" applyNumberFormat="1" fontId="3" applyFont="1" xfId="0">
      <alignment horizontal="center" vertical="center"/>
    </xf>
    <xf numFmtId="0" applyNumberFormat="1" fontId="4" applyFont="1" fillId="3" applyFill="1" borderId="4" applyBorder="1" xfId="0"/>
    <xf numFmtId="0" applyNumberFormat="1" fontId="4" applyFont="1" fillId="3" applyFill="1" borderId="4" applyBorder="1" xfId="0">
      <alignment horizontal="right"/>
    </xf>
    <xf numFmtId="0" applyNumberFormat="1" fontId="2" applyFont="1" fillId="4" applyFill="1" borderId="4" applyBorder="1" xfId="0">
      <alignment horizontal="right"/>
    </xf>
    <xf numFmtId="0" applyNumberFormat="1" fontId="5" applyFont="1" borderId="2" applyBorder="1" xfId="0"/>
    <xf numFmtId="0" applyNumberFormat="1" fontId="1" applyFont="1" borderId="1" applyBorder="1" xfId="0"/>
    <xf numFmtId="0" applyNumberFormat="1" fontId="1" applyFont="1" borderId="3" applyBorder="1" xfId="0"/>
    <xf numFmtId="0" applyNumberFormat="1" fontId="5" applyFont="1" borderId="4" applyBorder="1" xfId="0"/>
    <xf numFmtId="0" applyNumberFormat="1" fontId="6" applyFont="1" xfId="0"/>
    <xf numFmtId="0" applyNumberFormat="1" fontId="1" applyFont="1" fillId="2" applyFill="1" borderId="4" applyBorder="1" xfId="0">
      <alignment horizontal="center" vertical="center" wrapText="1"/>
    </xf>
    <xf numFmtId="0" applyNumberFormat="1" fontId="4" applyFont="1" borderId="4" applyBorder="1" xfId="0">
      <alignment vertical="center" wrapText="1"/>
    </xf>
    <xf numFmtId="0" applyNumberFormat="1" fontId="0" applyFont="1" borderId="4" applyBorder="1" xfId="0">
      <alignment vertical="center"/>
    </xf>
    <xf numFmtId="0" applyNumberFormat="1" fontId="7" applyFont="1" fillId="5" applyFill="1" borderId="4" applyBorder="1" xfId="0">
      <alignment horizontal="right" vertical="center"/>
    </xf>
    <xf numFmtId="0" applyNumberFormat="1" fontId="4" applyFont="1" borderId="4" applyBorder="1" xfId="0">
      <alignment horizontal="center" vertical="center"/>
    </xf>
    <xf numFmtId="0" applyNumberFormat="1" fontId="0" applyFont="1" borderId="4" applyBorder="1" xfId="0">
      <alignment horizontal="center" vertical="center"/>
    </xf>
    <xf numFmtId="4" applyNumberFormat="1" fontId="4" applyFont="1" fillId="6" applyFill="1" borderId="4" applyBorder="1" xfId="0">
      <alignment horizontal="right" vertical="center"/>
    </xf>
    <xf numFmtId="4" applyNumberFormat="1" fontId="7" applyFont="1" fillId="5" applyFill="1" borderId="4" applyBorder="1" xfId="0">
      <alignment vertical="center"/>
    </xf>
    <xf numFmtId="0" applyNumberFormat="1" fontId="0" applyFont="1" borderId="5" applyBorder="1" xfId="0"/>
    <xf numFmtId="0" applyNumberFormat="1" fontId="0" applyFont="1" borderId="4" applyBorder="1" xfId="0"/>
    <xf numFmtId="0" applyNumberFormat="1" fontId="0" applyFont="1" fillId="5" applyFill="1" borderId="4" applyBorder="1" xfId="0"/>
    <xf numFmtId="0" applyNumberFormat="1" fontId="0" applyFont="1" fillId="7" applyFill="1" borderId="4" applyBorder="1" xfId="0"/>
    <xf numFmtId="0" applyNumberFormat="1" fontId="1" applyFont="1" fillId="7" applyFill="1" borderId="6" applyBorder="1" xfId="0">
      <alignment horizontal="center" vertical="center" wrapText="1"/>
    </xf>
    <xf numFmtId="0" applyNumberFormat="1" fontId="0" applyFont="1" fillId="7" applyFill="1" borderId="7" applyBorder="1" xfId="0"/>
    <xf numFmtId="0" applyNumberFormat="1" fontId="1" applyFont="1" fillId="7" applyFill="1" borderId="8" applyBorder="1" xfId="0">
      <alignment horizontal="center" vertical="center" wrapText="1"/>
    </xf>
    <xf numFmtId="0" applyNumberFormat="1" fontId="0" applyFont="1" fillId="7" applyFill="1" borderId="9" applyBorder="1" xfId="0"/>
    <xf numFmtId="0" applyNumberFormat="1" fontId="0" applyFont="1" fillId="7" applyFill="1" borderId="10" applyBorder="1" xfId="0"/>
    <xf numFmtId="0" applyNumberFormat="1" fontId="1" applyFont="1" fillId="7" applyFill="1" borderId="11" applyBorder="1" xfId="0">
      <alignment horizontal="center" vertical="center" wrapText="1"/>
    </xf>
    <xf numFmtId="0" applyNumberFormat="1" fontId="0" applyFont="1" fillId="7" applyFill="1" borderId="12" applyBorder="1" xfId="0"/>
    <xf numFmtId="0" applyNumberFormat="1" fontId="0" applyFont="1" fillId="7" applyFill="1" borderId="13" applyBorder="1" xfId="0"/>
    <xf numFmtId="0" applyNumberFormat="1" fontId="1" applyFont="1" fillId="8" applyFill="1" borderId="4" applyBorder="1" xfId="0">
      <alignment horizontal="center" vertical="center" wrapText="1"/>
    </xf>
    <xf numFmtId="0" applyNumberFormat="1" fontId="1" applyFont="1" fillId="9" applyFill="1" borderId="4" applyBorder="1" xfId="0">
      <alignment horizontal="center" vertical="center" wrapText="1"/>
    </xf>
    <xf numFmtId="0" applyNumberFormat="1" fontId="1" applyFont="1" fillId="10" applyFill="1" borderId="4" applyBorder="1" xfId="0">
      <alignment horizontal="center" vertical="center" wrapText="1"/>
    </xf>
    <xf numFmtId="4" applyNumberFormat="1" fontId="8" applyFont="1" fillId="8" applyFill="1" borderId="4" applyBorder="1" xfId="0"/>
    <xf numFmtId="4" applyNumberFormat="1" fontId="0" applyFont="1" xfId="0"/>
    <xf numFmtId="4" applyNumberFormat="1" fontId="1" applyFont="1" fillId="5" applyFill="1" borderId="4" applyBorder="1" xfId="0"/>
    <xf numFmtId="4" applyNumberFormat="1" fontId="9" applyFont="1" borderId="4" applyBorder="1" xfId="0"/>
    <xf numFmtId="4" applyNumberFormat="1" fontId="0" applyFont="1" fillId="5" applyFill="1" borderId="4" applyBorder="1" xfId="0"/>
    <xf numFmtId="4" applyNumberFormat="1" fontId="0" applyFont="1" fillId="9" applyFill="1" borderId="4" applyBorder="1" xfId="0"/>
    <xf numFmtId="4" applyNumberFormat="1" fontId="0" applyFont="1" fillId="10" applyFill="1" borderId="4" applyBorder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41"/>
  <sheetViews>
    <sheetView workbookViewId="0"/>
  </sheetViews>
  <sheetFormatPr defaultRowHeight="15"/>
  <cols>
    <col min="1" max="1" width="32" customWidth="1"/>
    <col min="2" max="2" width="17" customWidth="1"/>
    <col min="3" max="3" width="12" customWidth="1"/>
    <col min="4" max="4" width="12" customWidth="1"/>
    <col min="5" max="5" width="15" customWidth="1"/>
    <col min="6" max="6" width="12" customWidth="1"/>
  </cols>
  <sheetData>
    <row r="1" ht="54" customHeight="1">
      <c r="A1" s="3" t="s">
        <v>0</v>
      </c>
      <c r="B1" s="3"/>
      <c r="C1" s="3"/>
      <c r="D1" s="3"/>
      <c r="E1" s="3"/>
      <c r="F1" s="3"/>
    </row>
    <row r="2" ht="20" customHeight="1">
      <c r="A2" s="5" t="s">
        <v>1</v>
      </c>
      <c r="B2" s="4" t="s">
        <v>2</v>
      </c>
      <c r="C2" s="4"/>
      <c r="D2" s="4"/>
      <c r="E2" s="4"/>
      <c r="F2" s="4"/>
    </row>
    <row r="3">
      <c r="A3" s="6" t="s">
        <v>3</v>
      </c>
      <c r="B3" s="7" t="s">
        <v>4</v>
      </c>
      <c r="C3" s="8"/>
      <c r="D3" s="8"/>
      <c r="E3" s="8"/>
      <c r="F3" s="9"/>
    </row>
    <row r="4">
      <c r="A4" s="6" t="s">
        <v>5</v>
      </c>
      <c r="B4" s="7" t="s">
        <v>6</v>
      </c>
      <c r="C4" s="8"/>
      <c r="D4" s="8"/>
      <c r="E4" s="8"/>
      <c r="F4" s="9"/>
    </row>
    <row r="5">
      <c r="A5" s="6" t="s">
        <v>7</v>
      </c>
      <c r="B5" s="10" t="s">
        <v>8</v>
      </c>
      <c r="C5" s="1"/>
      <c r="D5" s="1"/>
      <c r="E5" s="1"/>
      <c r="F5" s="1"/>
    </row>
    <row r="6">
      <c r="A6" s="6" t="s">
        <v>9</v>
      </c>
      <c r="B6" s="10" t="s">
        <v>10</v>
      </c>
      <c r="C6" s="1"/>
      <c r="D6" s="1"/>
      <c r="E6" s="1"/>
      <c r="F6" s="1"/>
    </row>
    <row r="7">
      <c r="A7" s="6" t="s">
        <v>11</v>
      </c>
      <c r="B7" s="10"/>
      <c r="C7" s="1"/>
      <c r="D7" s="1"/>
      <c r="E7" s="1"/>
      <c r="F7" s="1"/>
    </row>
    <row r="8">
      <c r="A8" s="6" t="s">
        <v>12</v>
      </c>
      <c r="B8" s="10" t="s">
        <v>13</v>
      </c>
      <c r="C8" s="1"/>
      <c r="D8" s="1"/>
      <c r="E8" s="1"/>
      <c r="F8" s="1"/>
    </row>
    <row r="9">
      <c r="A9" s="6" t="s">
        <v>14</v>
      </c>
      <c r="B9" s="7" t="s">
        <v>15</v>
      </c>
      <c r="C9" s="8"/>
      <c r="D9" s="8"/>
      <c r="E9" s="8"/>
      <c r="F9" s="9"/>
    </row>
    <row r="10">
      <c r="A10" s="6" t="s">
        <v>16</v>
      </c>
      <c r="B10" s="7" t="s">
        <v>17</v>
      </c>
      <c r="C10" s="8"/>
      <c r="D10" s="8"/>
      <c r="E10" s="8"/>
      <c r="F10" s="9"/>
    </row>
    <row r="11">
      <c r="A11" s="6" t="s">
        <v>18</v>
      </c>
      <c r="B11" s="7" t="s">
        <v>19</v>
      </c>
      <c r="C11" s="8"/>
      <c r="D11" s="8"/>
      <c r="E11" s="8"/>
      <c r="F11" s="9"/>
    </row>
    <row r="12">
      <c r="A12" s="6" t="s">
        <v>20</v>
      </c>
      <c r="B12" s="7"/>
      <c r="C12" s="8"/>
      <c r="D12" s="8"/>
      <c r="E12" s="8"/>
      <c r="F12" s="9"/>
    </row>
    <row r="14" ht="26" customHeight="1">
      <c r="A14" s="12" t="s">
        <v>21</v>
      </c>
      <c r="B14" s="12" t="s">
        <v>22</v>
      </c>
      <c r="C14" s="12" t="s">
        <v>23</v>
      </c>
      <c r="D14" s="12" t="s">
        <v>24</v>
      </c>
      <c r="E14" s="12" t="s">
        <v>25</v>
      </c>
    </row>
    <row r="15" ht="67" customHeight="1">
      <c r="A15" s="13" t="s">
        <v>26</v>
      </c>
      <c r="B15" s="16" t="s">
        <v>27</v>
      </c>
      <c r="C15" s="16">
        <f>='Zoznam odberných miest'!M19</f>
      </c>
      <c r="D15" s="16" t="s">
        <v>28</v>
      </c>
      <c r="E15" s="18">
        <f>=SUM('Zoznam odberných miest'!$W$19:$X$19)</f>
      </c>
      <c r="F15" s="11" t="s">
        <v>29</v>
      </c>
    </row>
    <row r="16">
      <c r="A16" s="14" t="s">
        <v>30</v>
      </c>
      <c r="B16" s="17" t="s">
        <v>27</v>
      </c>
      <c r="C16" s="17">
        <f>=C15</f>
      </c>
      <c r="D16" s="17">
        <v>1.32</v>
      </c>
      <c r="E16" s="18">
        <f>=C16*D16</f>
      </c>
    </row>
    <row r="17" ht="30" customHeight="1">
      <c r="A17" s="14" t="s">
        <v>31</v>
      </c>
      <c r="B17" s="17" t="s">
        <v>28</v>
      </c>
      <c r="C17" s="17"/>
      <c r="D17" s="17"/>
      <c r="E17" s="18">
        <f>=SUM('Zoznam odberných miest'!$AA$19:$AH$19)</f>
      </c>
    </row>
    <row r="18">
      <c r="A18" s="14" t="s">
        <v>32</v>
      </c>
      <c r="B18" s="17" t="s">
        <v>28</v>
      </c>
      <c r="C18" s="17"/>
      <c r="D18" s="17"/>
      <c r="E18" s="18">
        <f>='Zoznam odberných miest'!$Y$19</f>
      </c>
    </row>
    <row r="19">
      <c r="A19" s="14" t="s">
        <v>33</v>
      </c>
      <c r="B19" s="17" t="s">
        <v>28</v>
      </c>
      <c r="C19" s="17"/>
      <c r="D19" s="17"/>
      <c r="E19" s="18">
        <f>='Zoznam odberných miest'!$AJ$19</f>
      </c>
    </row>
    <row r="20">
      <c r="A20" s="14" t="s">
        <v>34</v>
      </c>
      <c r="B20" s="17" t="s">
        <v>28</v>
      </c>
      <c r="C20" s="17"/>
      <c r="D20" s="17"/>
      <c r="E20" s="18">
        <f>='Zoznam odberných miest'!$AI$19</f>
      </c>
    </row>
    <row r="21">
      <c r="A21" s="15" t="s">
        <v>35</v>
      </c>
      <c r="B21" s="15"/>
      <c r="C21" s="15"/>
      <c r="D21" s="15"/>
      <c r="E21" s="19">
        <f>=SUM(E15:E20)</f>
      </c>
    </row>
    <row r="22">
      <c r="A22" s="15" t="s">
        <v>36</v>
      </c>
      <c r="B22" s="15"/>
      <c r="C22" s="15"/>
      <c r="D22" s="15"/>
      <c r="E22" s="19">
        <f>=E21*0.2</f>
      </c>
    </row>
    <row r="23">
      <c r="A23" s="15" t="s">
        <v>37</v>
      </c>
      <c r="B23" s="15"/>
      <c r="C23" s="15"/>
      <c r="D23" s="15"/>
      <c r="E23" s="19">
        <f>=E21+E22</f>
      </c>
    </row>
    <row r="25">
      <c r="A25" s="1" t="s">
        <v>38</v>
      </c>
    </row>
    <row r="26">
      <c r="A26" s="0" t="s">
        <v>39</v>
      </c>
    </row>
    <row r="28">
      <c r="A28" s="1" t="s">
        <v>40</v>
      </c>
    </row>
    <row r="29">
      <c r="A29" s="0" t="s">
        <v>41</v>
      </c>
    </row>
    <row r="30">
      <c r="A30" s="0" t="s">
        <v>42</v>
      </c>
    </row>
    <row r="31">
      <c r="A31" s="0" t="s">
        <v>43</v>
      </c>
    </row>
    <row r="32">
      <c r="A32" s="0" t="s">
        <v>44</v>
      </c>
    </row>
    <row r="33">
      <c r="A33" s="0" t="s">
        <v>45</v>
      </c>
    </row>
    <row r="34">
      <c r="A34" s="0" t="s">
        <v>46</v>
      </c>
    </row>
    <row r="35">
      <c r="A35" s="0" t="s">
        <v>47</v>
      </c>
    </row>
    <row r="39">
      <c r="A39" s="0" t="s">
        <v>48</v>
      </c>
    </row>
    <row r="40">
      <c r="C40" s="20"/>
      <c r="D40" s="20"/>
    </row>
    <row r="41">
      <c r="C41" s="0" t="s">
        <v>49</v>
      </c>
    </row>
  </sheetData>
  <mergeCells>
    <mergeCell ref="A1:F1"/>
    <mergeCell ref="B2:F2"/>
    <mergeCell ref="B3:F3"/>
    <mergeCell ref="B4:F4"/>
    <mergeCell ref="B9:F9"/>
    <mergeCell ref="B10:F10"/>
    <mergeCell ref="B11:F11"/>
    <mergeCell ref="B12:F12"/>
    <mergeCell ref="B17:D17"/>
    <mergeCell ref="B18:D18"/>
    <mergeCell ref="B19:D19"/>
    <mergeCell ref="B20:D20"/>
    <mergeCell ref="B21:D21"/>
    <mergeCell ref="B22:D22"/>
    <mergeCell ref="B23:D23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K19"/>
  <sheetViews>
    <sheetView workbookViewId="0"/>
  </sheetViews>
  <sheetFormatPr defaultRowHeight="15"/>
  <cols>
    <col min="1" max="1" width="20" customWidth="1"/>
    <col min="2" max="2" hidden="1" width="9.140625" customWidth="1"/>
    <col min="3" max="3" hidden="1" width="9.140625" customWidth="1"/>
    <col min="4" max="4" hidden="1" width="9.140625" customWidth="1"/>
    <col min="5" max="5" width="32" customWidth="1"/>
    <col min="6" max="6" hidden="1" width="9.140625" customWidth="1"/>
    <col min="7" max="7" width="9" customWidth="1"/>
    <col min="8" max="8" width="9" customWidth="1"/>
    <col min="9" max="9" width="9" customWidth="1"/>
    <col min="10" max="10" width="9" customWidth="1"/>
    <col min="11" max="11" width="9" customWidth="1"/>
    <col min="12" max="12" width="9" customWidth="1"/>
    <col min="13" max="13" width="9" customWidth="1"/>
    <col min="14" max="14" hidden="1" width="9.140625" customWidth="1"/>
    <col min="15" max="15" hidden="1" width="9.140625" customWidth="1"/>
    <col min="16" max="16" width="9" customWidth="1"/>
    <col min="17" max="17" width="9" customWidth="1"/>
    <col min="18" max="18" width="12" customWidth="1"/>
    <col min="19" max="19" width="12" customWidth="1"/>
    <col min="20" max="20" width="12" customWidth="1"/>
    <col min="21" max="21" width="12" customWidth="1"/>
    <col min="22" max="22" width="12" customWidth="1"/>
    <col min="23" max="23" width="12" customWidth="1"/>
    <col min="24" max="24" width="12" customWidth="1"/>
    <col min="25" max="25" width="12" customWidth="1"/>
    <col min="26" max="26" width="12" customWidth="1"/>
    <col min="27" max="27" width="12" customWidth="1"/>
    <col min="28" max="28" width="12" customWidth="1"/>
    <col min="29" max="29" width="12" customWidth="1"/>
    <col min="30" max="30" width="12" customWidth="1"/>
    <col min="31" max="31" width="12" customWidth="1"/>
    <col min="32" max="32" width="12" customWidth="1"/>
    <col min="33" max="33" width="12" customWidth="1"/>
    <col min="34" max="34" width="12" customWidth="1"/>
    <col min="35" max="35" hidden="1" width="9.140625" customWidth="1"/>
    <col min="36" max="36" hidden="1" width="9.140625" customWidth="1"/>
    <col min="37" max="37" width="12" customWidth="1"/>
  </cols>
  <sheetData>
    <row r="1" ht="70" customHeight="1">
      <c r="A1" s="12" t="s">
        <v>50</v>
      </c>
      <c r="B1" s="12" t="s">
        <v>51</v>
      </c>
      <c r="C1" s="12" t="s">
        <v>52</v>
      </c>
      <c r="D1" s="12" t="s">
        <v>53</v>
      </c>
      <c r="E1" s="12" t="s">
        <v>54</v>
      </c>
      <c r="F1" s="12" t="s">
        <v>55</v>
      </c>
      <c r="G1" s="12" t="s">
        <v>56</v>
      </c>
      <c r="H1" s="12" t="s">
        <v>57</v>
      </c>
      <c r="I1" s="12" t="s">
        <v>58</v>
      </c>
      <c r="J1" s="12" t="s">
        <v>59</v>
      </c>
      <c r="K1" s="12" t="s">
        <v>60</v>
      </c>
      <c r="L1" s="12" t="s">
        <v>61</v>
      </c>
      <c r="M1" s="12" t="s">
        <v>62</v>
      </c>
      <c r="N1" s="12" t="s">
        <v>63</v>
      </c>
      <c r="O1" s="12" t="s">
        <v>64</v>
      </c>
      <c r="P1" s="12" t="s">
        <v>65</v>
      </c>
      <c r="Q1" s="12" t="s">
        <v>66</v>
      </c>
      <c r="R1" s="12" t="s">
        <v>67</v>
      </c>
      <c r="S1" s="12" t="s">
        <v>68</v>
      </c>
      <c r="T1" s="26" t="s">
        <v>69</v>
      </c>
      <c r="U1" s="24" t="s">
        <v>70</v>
      </c>
      <c r="V1" s="29" t="s">
        <v>71</v>
      </c>
      <c r="W1" s="32" t="s">
        <v>72</v>
      </c>
      <c r="X1" s="32" t="s">
        <v>73</v>
      </c>
      <c r="Y1" s="32" t="s">
        <v>74</v>
      </c>
      <c r="Z1" s="12" t="s">
        <v>75</v>
      </c>
      <c r="AA1" s="12" t="s">
        <v>76</v>
      </c>
      <c r="AB1" s="12" t="s">
        <v>77</v>
      </c>
      <c r="AC1" s="12" t="s">
        <v>78</v>
      </c>
      <c r="AD1" s="12" t="s">
        <v>79</v>
      </c>
      <c r="AE1" s="12" t="s">
        <v>80</v>
      </c>
      <c r="AF1" s="12" t="s">
        <v>81</v>
      </c>
      <c r="AG1" s="12" t="s">
        <v>82</v>
      </c>
      <c r="AH1" s="12" t="s">
        <v>83</v>
      </c>
      <c r="AI1" s="33" t="s">
        <v>84</v>
      </c>
      <c r="AJ1" s="33" t="s">
        <v>85</v>
      </c>
      <c r="AK1" s="34" t="s">
        <v>86</v>
      </c>
    </row>
    <row r="2">
      <c r="A2" s="21" t="s">
        <v>87</v>
      </c>
      <c r="B2" s="21"/>
      <c r="C2" s="21" t="s">
        <v>4</v>
      </c>
      <c r="D2" s="21" t="s">
        <v>8</v>
      </c>
      <c r="E2" s="21" t="s">
        <v>88</v>
      </c>
      <c r="F2" s="21">
        <v>24</v>
      </c>
      <c r="G2" s="21" t="s">
        <v>89</v>
      </c>
      <c r="H2" s="21" t="s">
        <v>90</v>
      </c>
      <c r="I2" s="21" t="s">
        <v>91</v>
      </c>
      <c r="J2" s="21">
        <v>2.454</v>
      </c>
      <c r="K2" s="21">
        <v>0</v>
      </c>
      <c r="L2" s="21">
        <v>0</v>
      </c>
      <c r="M2" s="21">
        <f>=SUM(J2:L2)</f>
      </c>
      <c r="N2" s="21">
        <v>0</v>
      </c>
      <c r="O2" s="21">
        <v>0</v>
      </c>
      <c r="P2" s="21">
        <v>3</v>
      </c>
      <c r="Q2" s="21">
        <v>32</v>
      </c>
      <c r="R2" s="21" t="s">
        <v>92</v>
      </c>
      <c r="S2" s="21" t="s">
        <v>93</v>
      </c>
      <c r="T2" s="27"/>
      <c r="U2" s="23"/>
      <c r="V2" s="30"/>
      <c r="W2" s="35">
        <f>=T2*J2</f>
      </c>
      <c r="X2" s="35">
        <f>=(K2+L2)*U2</f>
      </c>
      <c r="Y2" s="35">
        <f>=F2*V2</f>
      </c>
      <c r="Z2" s="38">
        <f>=M2*'HLAVNÝ'!$D$16</f>
      </c>
      <c r="AA2" s="38">
        <f>=J2*'Dist.cenník'!$D$4+F2*'Dist.cenník'!$K$4</f>
      </c>
      <c r="AB2" s="38">
        <f>=K2*'Dist.cenník'!$D$4</f>
      </c>
      <c r="AC2" s="38">
        <f>=L2*'Dist.cenník'!$D$4</f>
      </c>
      <c r="AD2" s="38">
        <f>=P2*Q2*'Dist.cenník'!$J$4*F2</f>
      </c>
      <c r="AE2" s="38">
        <f>=M2*'Dist.cenník'!$F$4</f>
      </c>
      <c r="AF2" s="38">
        <f>=M2*'Dist.cenník'!$D$16</f>
      </c>
      <c r="AG2" s="38">
        <f>=M2*'Dist.cenník'!$B$16</f>
      </c>
      <c r="AH2" s="38">
        <f>=M2*'Dist.cenník'!$C$16</f>
      </c>
      <c r="AI2" s="40">
        <v>0</v>
      </c>
      <c r="AJ2" s="40">
        <v>0</v>
      </c>
      <c r="AK2" s="41">
        <f>=SUM(W2:AJ2)</f>
      </c>
    </row>
    <row r="3">
      <c r="A3" s="21" t="s">
        <v>94</v>
      </c>
      <c r="B3" s="21"/>
      <c r="C3" s="21" t="s">
        <v>4</v>
      </c>
      <c r="D3" s="21" t="s">
        <v>8</v>
      </c>
      <c r="E3" s="21" t="s">
        <v>95</v>
      </c>
      <c r="F3" s="21">
        <v>24</v>
      </c>
      <c r="G3" s="21" t="s">
        <v>89</v>
      </c>
      <c r="H3" s="21" t="s">
        <v>96</v>
      </c>
      <c r="I3" s="21" t="s">
        <v>97</v>
      </c>
      <c r="J3" s="21">
        <v>2.724</v>
      </c>
      <c r="K3" s="21">
        <v>0</v>
      </c>
      <c r="L3" s="21">
        <v>0</v>
      </c>
      <c r="M3" s="21">
        <f>=SUM(J3:L3)</f>
      </c>
      <c r="N3" s="21">
        <v>0</v>
      </c>
      <c r="O3" s="21">
        <v>0</v>
      </c>
      <c r="P3" s="21">
        <v>1</v>
      </c>
      <c r="Q3" s="21">
        <v>10</v>
      </c>
      <c r="R3" s="21" t="s">
        <v>92</v>
      </c>
      <c r="S3" s="21" t="s">
        <v>93</v>
      </c>
      <c r="T3" s="27"/>
      <c r="U3" s="23"/>
      <c r="V3" s="30"/>
      <c r="W3" s="35">
        <f>=T3*J3</f>
      </c>
      <c r="X3" s="35">
        <f>=(K3+L3)*U3</f>
      </c>
      <c r="Y3" s="35">
        <f>=F3*V3</f>
      </c>
      <c r="Z3" s="38">
        <f>=M3*'HLAVNÝ'!$D$16</f>
      </c>
      <c r="AA3" s="38">
        <f>=J3*'Dist.cenník'!$D$12+F3*'Dist.cenník'!$K$12</f>
      </c>
      <c r="AB3" s="38">
        <f>=K3*'Dist.cenník'!$D$12</f>
      </c>
      <c r="AC3" s="38">
        <f>=L3*'Dist.cenník'!$D$12</f>
      </c>
      <c r="AD3" s="38">
        <f>=P3*Q3*'Dist.cenník'!$J$12*F3</f>
      </c>
      <c r="AE3" s="38">
        <f>=M3*'Dist.cenník'!$F$12</f>
      </c>
      <c r="AF3" s="38">
        <f>=M3*'Dist.cenník'!$D$16</f>
      </c>
      <c r="AG3" s="38">
        <f>=M3*'Dist.cenník'!$B$16</f>
      </c>
      <c r="AH3" s="38">
        <f>=M3*'Dist.cenník'!$C$16</f>
      </c>
      <c r="AI3" s="40">
        <v>0</v>
      </c>
      <c r="AJ3" s="40">
        <v>0</v>
      </c>
      <c r="AK3" s="41">
        <f>=SUM(W3:AJ3)</f>
      </c>
    </row>
    <row r="4">
      <c r="A4" s="21" t="s">
        <v>98</v>
      </c>
      <c r="B4" s="21"/>
      <c r="C4" s="21" t="s">
        <v>4</v>
      </c>
      <c r="D4" s="21" t="s">
        <v>8</v>
      </c>
      <c r="E4" s="21" t="s">
        <v>99</v>
      </c>
      <c r="F4" s="21">
        <v>24</v>
      </c>
      <c r="G4" s="21" t="s">
        <v>89</v>
      </c>
      <c r="H4" s="21" t="s">
        <v>90</v>
      </c>
      <c r="I4" s="21" t="s">
        <v>100</v>
      </c>
      <c r="J4" s="21">
        <v>0.012</v>
      </c>
      <c r="K4" s="21">
        <v>0</v>
      </c>
      <c r="L4" s="21">
        <v>0</v>
      </c>
      <c r="M4" s="21">
        <f>=SUM(J4:L4)</f>
      </c>
      <c r="N4" s="21">
        <v>0</v>
      </c>
      <c r="O4" s="21">
        <v>0</v>
      </c>
      <c r="P4" s="21">
        <v>3</v>
      </c>
      <c r="Q4" s="21">
        <v>24.7</v>
      </c>
      <c r="R4" s="21" t="s">
        <v>92</v>
      </c>
      <c r="S4" s="21" t="s">
        <v>93</v>
      </c>
      <c r="T4" s="27"/>
      <c r="U4" s="23"/>
      <c r="V4" s="30"/>
      <c r="W4" s="35">
        <f>=T4*J4</f>
      </c>
      <c r="X4" s="35">
        <f>=(K4+L4)*U4</f>
      </c>
      <c r="Y4" s="35">
        <f>=F4*V4</f>
      </c>
      <c r="Z4" s="38">
        <f>=M4*'HLAVNÝ'!$D$16</f>
      </c>
      <c r="AA4" s="38">
        <f>=J4*'Dist.cenník'!$D$5+F4*'Dist.cenník'!$K$5</f>
      </c>
      <c r="AB4" s="38">
        <f>=K4*'Dist.cenník'!$D$5</f>
      </c>
      <c r="AC4" s="38">
        <f>=L4*'Dist.cenník'!$D$5</f>
      </c>
      <c r="AD4" s="38">
        <f>=P4*Q4*'Dist.cenník'!$J$5*F4</f>
      </c>
      <c r="AE4" s="38">
        <f>=M4*'Dist.cenník'!$F$5</f>
      </c>
      <c r="AF4" s="38">
        <f>=M4*'Dist.cenník'!$D$16</f>
      </c>
      <c r="AG4" s="38">
        <f>=M4*'Dist.cenník'!$B$16</f>
      </c>
      <c r="AH4" s="38">
        <f>=M4*'Dist.cenník'!$C$16</f>
      </c>
      <c r="AI4" s="40">
        <v>0</v>
      </c>
      <c r="AJ4" s="40">
        <v>0</v>
      </c>
      <c r="AK4" s="41">
        <f>=SUM(W4:AJ4)</f>
      </c>
    </row>
    <row r="5">
      <c r="A5" s="21" t="s">
        <v>101</v>
      </c>
      <c r="B5" s="21"/>
      <c r="C5" s="21" t="s">
        <v>4</v>
      </c>
      <c r="D5" s="21" t="s">
        <v>8</v>
      </c>
      <c r="E5" s="21" t="s">
        <v>102</v>
      </c>
      <c r="F5" s="21">
        <v>24</v>
      </c>
      <c r="G5" s="21" t="s">
        <v>89</v>
      </c>
      <c r="H5" s="21" t="s">
        <v>90</v>
      </c>
      <c r="I5" s="21" t="s">
        <v>97</v>
      </c>
      <c r="J5" s="21">
        <v>6.558</v>
      </c>
      <c r="K5" s="21">
        <v>0</v>
      </c>
      <c r="L5" s="21">
        <v>0</v>
      </c>
      <c r="M5" s="21">
        <f>=SUM(J5:L5)</f>
      </c>
      <c r="N5" s="21">
        <v>0</v>
      </c>
      <c r="O5" s="21">
        <v>0</v>
      </c>
      <c r="P5" s="21">
        <v>3</v>
      </c>
      <c r="Q5" s="21">
        <v>16</v>
      </c>
      <c r="R5" s="21" t="s">
        <v>92</v>
      </c>
      <c r="S5" s="21" t="s">
        <v>93</v>
      </c>
      <c r="T5" s="27"/>
      <c r="U5" s="23"/>
      <c r="V5" s="30"/>
      <c r="W5" s="35">
        <f>=T5*J5</f>
      </c>
      <c r="X5" s="35">
        <f>=(K5+L5)*U5</f>
      </c>
      <c r="Y5" s="35">
        <f>=F5*V5</f>
      </c>
      <c r="Z5" s="38">
        <f>=M5*'HLAVNÝ'!$D$16</f>
      </c>
      <c r="AA5" s="38">
        <f>=J5*'Dist.cenník'!$D$12+F5*'Dist.cenník'!$K$12</f>
      </c>
      <c r="AB5" s="38">
        <f>=K5*'Dist.cenník'!$D$12</f>
      </c>
      <c r="AC5" s="38">
        <f>=L5*'Dist.cenník'!$D$12</f>
      </c>
      <c r="AD5" s="38">
        <f>=P5*Q5*'Dist.cenník'!$J$12*F5</f>
      </c>
      <c r="AE5" s="38">
        <f>=M5*'Dist.cenník'!$F$12</f>
      </c>
      <c r="AF5" s="38">
        <f>=M5*'Dist.cenník'!$D$16</f>
      </c>
      <c r="AG5" s="38">
        <f>=M5*'Dist.cenník'!$B$16</f>
      </c>
      <c r="AH5" s="38">
        <f>=M5*'Dist.cenník'!$C$16</f>
      </c>
      <c r="AI5" s="40">
        <v>0</v>
      </c>
      <c r="AJ5" s="40">
        <v>0</v>
      </c>
      <c r="AK5" s="41">
        <f>=SUM(W5:AJ5)</f>
      </c>
    </row>
    <row r="6">
      <c r="A6" s="21" t="s">
        <v>103</v>
      </c>
      <c r="B6" s="21"/>
      <c r="C6" s="21" t="s">
        <v>4</v>
      </c>
      <c r="D6" s="21" t="s">
        <v>8</v>
      </c>
      <c r="E6" s="21" t="s">
        <v>104</v>
      </c>
      <c r="F6" s="21">
        <v>24</v>
      </c>
      <c r="G6" s="21" t="s">
        <v>89</v>
      </c>
      <c r="H6" s="21" t="s">
        <v>90</v>
      </c>
      <c r="I6" s="21" t="s">
        <v>97</v>
      </c>
      <c r="J6" s="21">
        <v>2.4</v>
      </c>
      <c r="K6" s="21">
        <v>0</v>
      </c>
      <c r="L6" s="21">
        <v>0</v>
      </c>
      <c r="M6" s="21">
        <f>=SUM(J6:L6)</f>
      </c>
      <c r="N6" s="21">
        <v>0</v>
      </c>
      <c r="O6" s="21">
        <v>0</v>
      </c>
      <c r="P6" s="21">
        <v>3</v>
      </c>
      <c r="Q6" s="21">
        <v>16</v>
      </c>
      <c r="R6" s="21" t="s">
        <v>92</v>
      </c>
      <c r="S6" s="21" t="s">
        <v>93</v>
      </c>
      <c r="T6" s="27"/>
      <c r="U6" s="23"/>
      <c r="V6" s="30"/>
      <c r="W6" s="35">
        <f>=T6*J6</f>
      </c>
      <c r="X6" s="35">
        <f>=(K6+L6)*U6</f>
      </c>
      <c r="Y6" s="35">
        <f>=F6*V6</f>
      </c>
      <c r="Z6" s="38">
        <f>=M6*'HLAVNÝ'!$D$16</f>
      </c>
      <c r="AA6" s="38">
        <f>=J6*'Dist.cenník'!$D$12+F6*'Dist.cenník'!$K$12</f>
      </c>
      <c r="AB6" s="38">
        <f>=K6*'Dist.cenník'!$D$12</f>
      </c>
      <c r="AC6" s="38">
        <f>=L6*'Dist.cenník'!$D$12</f>
      </c>
      <c r="AD6" s="38">
        <f>=P6*Q6*'Dist.cenník'!$J$12*F6</f>
      </c>
      <c r="AE6" s="38">
        <f>=M6*'Dist.cenník'!$F$12</f>
      </c>
      <c r="AF6" s="38">
        <f>=M6*'Dist.cenník'!$D$16</f>
      </c>
      <c r="AG6" s="38">
        <f>=M6*'Dist.cenník'!$B$16</f>
      </c>
      <c r="AH6" s="38">
        <f>=M6*'Dist.cenník'!$C$16</f>
      </c>
      <c r="AI6" s="40">
        <v>0</v>
      </c>
      <c r="AJ6" s="40">
        <v>0</v>
      </c>
      <c r="AK6" s="41">
        <f>=SUM(W6:AJ6)</f>
      </c>
    </row>
    <row r="7">
      <c r="A7" s="21" t="s">
        <v>105</v>
      </c>
      <c r="B7" s="21"/>
      <c r="C7" s="21" t="s">
        <v>4</v>
      </c>
      <c r="D7" s="21" t="s">
        <v>8</v>
      </c>
      <c r="E7" s="21" t="s">
        <v>106</v>
      </c>
      <c r="F7" s="21">
        <v>24</v>
      </c>
      <c r="G7" s="21" t="s">
        <v>89</v>
      </c>
      <c r="H7" s="21" t="s">
        <v>96</v>
      </c>
      <c r="I7" s="21" t="s">
        <v>97</v>
      </c>
      <c r="J7" s="21">
        <v>7.998</v>
      </c>
      <c r="K7" s="21">
        <v>0</v>
      </c>
      <c r="L7" s="21">
        <v>0</v>
      </c>
      <c r="M7" s="21">
        <f>=SUM(J7:L7)</f>
      </c>
      <c r="N7" s="21">
        <v>0</v>
      </c>
      <c r="O7" s="21">
        <v>0</v>
      </c>
      <c r="P7" s="21">
        <v>3</v>
      </c>
      <c r="Q7" s="21">
        <v>20</v>
      </c>
      <c r="R7" s="21" t="s">
        <v>92</v>
      </c>
      <c r="S7" s="21" t="s">
        <v>93</v>
      </c>
      <c r="T7" s="27"/>
      <c r="U7" s="23"/>
      <c r="V7" s="30"/>
      <c r="W7" s="35">
        <f>=T7*J7</f>
      </c>
      <c r="X7" s="35">
        <f>=(K7+L7)*U7</f>
      </c>
      <c r="Y7" s="35">
        <f>=F7*V7</f>
      </c>
      <c r="Z7" s="38">
        <f>=M7*'HLAVNÝ'!$D$16</f>
      </c>
      <c r="AA7" s="38">
        <f>=J7*'Dist.cenník'!$D$12+F7*'Dist.cenník'!$K$12</f>
      </c>
      <c r="AB7" s="38">
        <f>=K7*'Dist.cenník'!$D$12</f>
      </c>
      <c r="AC7" s="38">
        <f>=L7*'Dist.cenník'!$D$12</f>
      </c>
      <c r="AD7" s="38">
        <f>=P7*Q7*'Dist.cenník'!$J$12*F7</f>
      </c>
      <c r="AE7" s="38">
        <f>=M7*'Dist.cenník'!$F$12</f>
      </c>
      <c r="AF7" s="38">
        <f>=M7*'Dist.cenník'!$D$16</f>
      </c>
      <c r="AG7" s="38">
        <f>=M7*'Dist.cenník'!$B$16</f>
      </c>
      <c r="AH7" s="38">
        <f>=M7*'Dist.cenník'!$C$16</f>
      </c>
      <c r="AI7" s="40">
        <v>0</v>
      </c>
      <c r="AJ7" s="40">
        <v>0</v>
      </c>
      <c r="AK7" s="41">
        <f>=SUM(W7:AJ7)</f>
      </c>
    </row>
    <row r="8">
      <c r="A8" s="21" t="s">
        <v>107</v>
      </c>
      <c r="B8" s="21"/>
      <c r="C8" s="21" t="s">
        <v>4</v>
      </c>
      <c r="D8" s="21" t="s">
        <v>8</v>
      </c>
      <c r="E8" s="21" t="s">
        <v>108</v>
      </c>
      <c r="F8" s="21">
        <v>24</v>
      </c>
      <c r="G8" s="21" t="s">
        <v>89</v>
      </c>
      <c r="H8" s="21" t="s">
        <v>96</v>
      </c>
      <c r="I8" s="21" t="s">
        <v>97</v>
      </c>
      <c r="J8" s="21">
        <v>7.308</v>
      </c>
      <c r="K8" s="21">
        <v>0</v>
      </c>
      <c r="L8" s="21">
        <v>0</v>
      </c>
      <c r="M8" s="21">
        <f>=SUM(J8:L8)</f>
      </c>
      <c r="N8" s="21">
        <v>0</v>
      </c>
      <c r="O8" s="21">
        <v>0</v>
      </c>
      <c r="P8" s="21">
        <v>3</v>
      </c>
      <c r="Q8" s="21">
        <v>20</v>
      </c>
      <c r="R8" s="21" t="s">
        <v>92</v>
      </c>
      <c r="S8" s="21" t="s">
        <v>93</v>
      </c>
      <c r="T8" s="27"/>
      <c r="U8" s="23"/>
      <c r="V8" s="30"/>
      <c r="W8" s="35">
        <f>=T8*J8</f>
      </c>
      <c r="X8" s="35">
        <f>=(K8+L8)*U8</f>
      </c>
      <c r="Y8" s="35">
        <f>=F8*V8</f>
      </c>
      <c r="Z8" s="38">
        <f>=M8*'HLAVNÝ'!$D$16</f>
      </c>
      <c r="AA8" s="38">
        <f>=J8*'Dist.cenník'!$D$12+F8*'Dist.cenník'!$K$12</f>
      </c>
      <c r="AB8" s="38">
        <f>=K8*'Dist.cenník'!$D$12</f>
      </c>
      <c r="AC8" s="38">
        <f>=L8*'Dist.cenník'!$D$12</f>
      </c>
      <c r="AD8" s="38">
        <f>=P8*Q8*'Dist.cenník'!$J$12*F8</f>
      </c>
      <c r="AE8" s="38">
        <f>=M8*'Dist.cenník'!$F$12</f>
      </c>
      <c r="AF8" s="38">
        <f>=M8*'Dist.cenník'!$D$16</f>
      </c>
      <c r="AG8" s="38">
        <f>=M8*'Dist.cenník'!$B$16</f>
      </c>
      <c r="AH8" s="38">
        <f>=M8*'Dist.cenník'!$C$16</f>
      </c>
      <c r="AI8" s="40">
        <v>0</v>
      </c>
      <c r="AJ8" s="40">
        <v>0</v>
      </c>
      <c r="AK8" s="41">
        <f>=SUM(W8:AJ8)</f>
      </c>
    </row>
    <row r="9">
      <c r="A9" s="21" t="s">
        <v>109</v>
      </c>
      <c r="B9" s="21"/>
      <c r="C9" s="21" t="s">
        <v>4</v>
      </c>
      <c r="D9" s="21" t="s">
        <v>8</v>
      </c>
      <c r="E9" s="21" t="s">
        <v>110</v>
      </c>
      <c r="F9" s="21">
        <v>24</v>
      </c>
      <c r="G9" s="21" t="s">
        <v>89</v>
      </c>
      <c r="H9" s="21" t="s">
        <v>90</v>
      </c>
      <c r="I9" s="21" t="s">
        <v>100</v>
      </c>
      <c r="J9" s="21">
        <v>0.2</v>
      </c>
      <c r="K9" s="21">
        <v>0</v>
      </c>
      <c r="L9" s="21">
        <v>0</v>
      </c>
      <c r="M9" s="21">
        <f>=SUM(J9:L9)</f>
      </c>
      <c r="N9" s="21">
        <v>0</v>
      </c>
      <c r="O9" s="21">
        <v>0</v>
      </c>
      <c r="P9" s="21">
        <v>3</v>
      </c>
      <c r="Q9" s="21">
        <v>25</v>
      </c>
      <c r="R9" s="21" t="s">
        <v>92</v>
      </c>
      <c r="S9" s="21" t="s">
        <v>93</v>
      </c>
      <c r="T9" s="27"/>
      <c r="U9" s="23"/>
      <c r="V9" s="30"/>
      <c r="W9" s="35">
        <f>=T9*J9</f>
      </c>
      <c r="X9" s="35">
        <f>=(K9+L9)*U9</f>
      </c>
      <c r="Y9" s="35">
        <f>=F9*V9</f>
      </c>
      <c r="Z9" s="38">
        <f>=M9*'HLAVNÝ'!$D$16</f>
      </c>
      <c r="AA9" s="38">
        <f>=J9*'Dist.cenník'!$D$5+F9*'Dist.cenník'!$K$5</f>
      </c>
      <c r="AB9" s="38">
        <f>=K9*'Dist.cenník'!$D$5</f>
      </c>
      <c r="AC9" s="38">
        <f>=L9*'Dist.cenník'!$D$5</f>
      </c>
      <c r="AD9" s="38">
        <f>=P9*Q9*'Dist.cenník'!$J$5*F9</f>
      </c>
      <c r="AE9" s="38">
        <f>=M9*'Dist.cenník'!$F$5</f>
      </c>
      <c r="AF9" s="38">
        <f>=M9*'Dist.cenník'!$D$16</f>
      </c>
      <c r="AG9" s="38">
        <f>=M9*'Dist.cenník'!$B$16</f>
      </c>
      <c r="AH9" s="38">
        <f>=M9*'Dist.cenník'!$C$16</f>
      </c>
      <c r="AI9" s="40">
        <v>0</v>
      </c>
      <c r="AJ9" s="40">
        <v>0</v>
      </c>
      <c r="AK9" s="41">
        <f>=SUM(W9:AJ9)</f>
      </c>
    </row>
    <row r="10">
      <c r="A10" s="21" t="s">
        <v>111</v>
      </c>
      <c r="B10" s="21"/>
      <c r="C10" s="21" t="s">
        <v>4</v>
      </c>
      <c r="D10" s="21" t="s">
        <v>8</v>
      </c>
      <c r="E10" s="21" t="s">
        <v>110</v>
      </c>
      <c r="F10" s="21">
        <v>24</v>
      </c>
      <c r="G10" s="21" t="s">
        <v>89</v>
      </c>
      <c r="H10" s="21" t="s">
        <v>96</v>
      </c>
      <c r="I10" s="21" t="s">
        <v>97</v>
      </c>
      <c r="J10" s="21">
        <v>4.668</v>
      </c>
      <c r="K10" s="21">
        <v>0</v>
      </c>
      <c r="L10" s="21">
        <v>0</v>
      </c>
      <c r="M10" s="21">
        <f>=SUM(J10:L10)</f>
      </c>
      <c r="N10" s="21">
        <v>0</v>
      </c>
      <c r="O10" s="21">
        <v>0</v>
      </c>
      <c r="P10" s="21">
        <v>1</v>
      </c>
      <c r="Q10" s="21">
        <v>17</v>
      </c>
      <c r="R10" s="21" t="s">
        <v>92</v>
      </c>
      <c r="S10" s="21" t="s">
        <v>93</v>
      </c>
      <c r="T10" s="27"/>
      <c r="U10" s="23"/>
      <c r="V10" s="30"/>
      <c r="W10" s="35">
        <f>=T10*J10</f>
      </c>
      <c r="X10" s="35">
        <f>=(K10+L10)*U10</f>
      </c>
      <c r="Y10" s="35">
        <f>=F10*V10</f>
      </c>
      <c r="Z10" s="38">
        <f>=M10*'HLAVNÝ'!$D$16</f>
      </c>
      <c r="AA10" s="38">
        <f>=J10*'Dist.cenník'!$D$12+F10*'Dist.cenník'!$K$12</f>
      </c>
      <c r="AB10" s="38">
        <f>=K10*'Dist.cenník'!$D$12</f>
      </c>
      <c r="AC10" s="38">
        <f>=L10*'Dist.cenník'!$D$12</f>
      </c>
      <c r="AD10" s="38">
        <f>=P10*Q10*'Dist.cenník'!$J$12*F10</f>
      </c>
      <c r="AE10" s="38">
        <f>=M10*'Dist.cenník'!$F$12</f>
      </c>
      <c r="AF10" s="38">
        <f>=M10*'Dist.cenník'!$D$16</f>
      </c>
      <c r="AG10" s="38">
        <f>=M10*'Dist.cenník'!$B$16</f>
      </c>
      <c r="AH10" s="38">
        <f>=M10*'Dist.cenník'!$C$16</f>
      </c>
      <c r="AI10" s="40">
        <v>0</v>
      </c>
      <c r="AJ10" s="40">
        <v>0</v>
      </c>
      <c r="AK10" s="41">
        <f>=SUM(W10:AJ10)</f>
      </c>
    </row>
    <row r="11">
      <c r="A11" s="21" t="s">
        <v>112</v>
      </c>
      <c r="B11" s="21"/>
      <c r="C11" s="21" t="s">
        <v>4</v>
      </c>
      <c r="D11" s="21" t="s">
        <v>8</v>
      </c>
      <c r="E11" s="21" t="s">
        <v>113</v>
      </c>
      <c r="F11" s="21">
        <v>24</v>
      </c>
      <c r="G11" s="21" t="s">
        <v>89</v>
      </c>
      <c r="H11" s="21" t="s">
        <v>90</v>
      </c>
      <c r="I11" s="21" t="s">
        <v>100</v>
      </c>
      <c r="J11" s="21">
        <v>0.01</v>
      </c>
      <c r="K11" s="21">
        <v>0</v>
      </c>
      <c r="L11" s="21">
        <v>0</v>
      </c>
      <c r="M11" s="21">
        <f>=SUM(J11:L11)</f>
      </c>
      <c r="N11" s="21">
        <v>0</v>
      </c>
      <c r="O11" s="21">
        <v>0</v>
      </c>
      <c r="P11" s="21">
        <v>3</v>
      </c>
      <c r="Q11" s="21">
        <v>24.7</v>
      </c>
      <c r="R11" s="21" t="s">
        <v>92</v>
      </c>
      <c r="S11" s="21" t="s">
        <v>93</v>
      </c>
      <c r="T11" s="27"/>
      <c r="U11" s="23"/>
      <c r="V11" s="30"/>
      <c r="W11" s="35">
        <f>=T11*J11</f>
      </c>
      <c r="X11" s="35">
        <f>=(K11+L11)*U11</f>
      </c>
      <c r="Y11" s="35">
        <f>=F11*V11</f>
      </c>
      <c r="Z11" s="38">
        <f>=M11*'HLAVNÝ'!$D$16</f>
      </c>
      <c r="AA11" s="38">
        <f>=J11*'Dist.cenník'!$D$5+F11*'Dist.cenník'!$K$5</f>
      </c>
      <c r="AB11" s="38">
        <f>=K11*'Dist.cenník'!$D$5</f>
      </c>
      <c r="AC11" s="38">
        <f>=L11*'Dist.cenník'!$D$5</f>
      </c>
      <c r="AD11" s="38">
        <f>=P11*Q11*'Dist.cenník'!$J$5*F11</f>
      </c>
      <c r="AE11" s="38">
        <f>=M11*'Dist.cenník'!$F$5</f>
      </c>
      <c r="AF11" s="38">
        <f>=M11*'Dist.cenník'!$D$16</f>
      </c>
      <c r="AG11" s="38">
        <f>=M11*'Dist.cenník'!$B$16</f>
      </c>
      <c r="AH11" s="38">
        <f>=M11*'Dist.cenník'!$C$16</f>
      </c>
      <c r="AI11" s="40">
        <v>0</v>
      </c>
      <c r="AJ11" s="40">
        <v>0</v>
      </c>
      <c r="AK11" s="41">
        <f>=SUM(W11:AJ11)</f>
      </c>
    </row>
    <row r="12">
      <c r="A12" s="21" t="s">
        <v>114</v>
      </c>
      <c r="B12" s="21"/>
      <c r="C12" s="21" t="s">
        <v>4</v>
      </c>
      <c r="D12" s="21" t="s">
        <v>8</v>
      </c>
      <c r="E12" s="21" t="s">
        <v>115</v>
      </c>
      <c r="F12" s="21">
        <v>24</v>
      </c>
      <c r="G12" s="21" t="s">
        <v>89</v>
      </c>
      <c r="H12" s="21" t="s">
        <v>90</v>
      </c>
      <c r="I12" s="21" t="s">
        <v>100</v>
      </c>
      <c r="J12" s="21">
        <v>0</v>
      </c>
      <c r="K12" s="21">
        <v>0</v>
      </c>
      <c r="L12" s="21">
        <v>0</v>
      </c>
      <c r="M12" s="21">
        <f>=SUM(J12:L12)</f>
      </c>
      <c r="N12" s="21">
        <v>0</v>
      </c>
      <c r="O12" s="21">
        <v>0</v>
      </c>
      <c r="P12" s="21">
        <v>3</v>
      </c>
      <c r="Q12" s="21">
        <v>24.7</v>
      </c>
      <c r="R12" s="21" t="s">
        <v>92</v>
      </c>
      <c r="S12" s="21" t="s">
        <v>93</v>
      </c>
      <c r="T12" s="27"/>
      <c r="U12" s="23"/>
      <c r="V12" s="30"/>
      <c r="W12" s="35">
        <f>=T12*J12</f>
      </c>
      <c r="X12" s="35">
        <f>=(K12+L12)*U12</f>
      </c>
      <c r="Y12" s="35">
        <f>=F12*V12</f>
      </c>
      <c r="Z12" s="38">
        <f>=M12*'HLAVNÝ'!$D$16</f>
      </c>
      <c r="AA12" s="38">
        <f>=J12*'Dist.cenník'!$D$5+F12*'Dist.cenník'!$K$5</f>
      </c>
      <c r="AB12" s="38">
        <f>=K12*'Dist.cenník'!$D$5</f>
      </c>
      <c r="AC12" s="38">
        <f>=L12*'Dist.cenník'!$D$5</f>
      </c>
      <c r="AD12" s="38">
        <f>=P12*Q12*'Dist.cenník'!$J$5*F12</f>
      </c>
      <c r="AE12" s="38">
        <f>=M12*'Dist.cenník'!$F$5</f>
      </c>
      <c r="AF12" s="38">
        <f>=M12*'Dist.cenník'!$D$16</f>
      </c>
      <c r="AG12" s="38">
        <f>=M12*'Dist.cenník'!$B$16</f>
      </c>
      <c r="AH12" s="38">
        <f>=M12*'Dist.cenník'!$C$16</f>
      </c>
      <c r="AI12" s="40">
        <v>0</v>
      </c>
      <c r="AJ12" s="40">
        <v>0</v>
      </c>
      <c r="AK12" s="41">
        <f>=SUM(W12:AJ12)</f>
      </c>
    </row>
    <row r="13">
      <c r="A13" s="21" t="s">
        <v>116</v>
      </c>
      <c r="B13" s="21"/>
      <c r="C13" s="21" t="s">
        <v>4</v>
      </c>
      <c r="D13" s="21" t="s">
        <v>8</v>
      </c>
      <c r="E13" s="21" t="s">
        <v>117</v>
      </c>
      <c r="F13" s="21">
        <v>24</v>
      </c>
      <c r="G13" s="21" t="s">
        <v>89</v>
      </c>
      <c r="H13" s="21" t="s">
        <v>118</v>
      </c>
      <c r="I13" s="21" t="s">
        <v>119</v>
      </c>
      <c r="J13" s="21">
        <v>0.118</v>
      </c>
      <c r="K13" s="21">
        <v>0.214</v>
      </c>
      <c r="L13" s="21">
        <v>0</v>
      </c>
      <c r="M13" s="21">
        <f>=SUM(J13:L13)</f>
      </c>
      <c r="N13" s="21">
        <v>0</v>
      </c>
      <c r="O13" s="21">
        <v>0</v>
      </c>
      <c r="P13" s="21">
        <v>3</v>
      </c>
      <c r="Q13" s="21">
        <v>100</v>
      </c>
      <c r="R13" s="21" t="s">
        <v>92</v>
      </c>
      <c r="S13" s="21" t="s">
        <v>93</v>
      </c>
      <c r="T13" s="27"/>
      <c r="U13" s="23"/>
      <c r="V13" s="30"/>
      <c r="W13" s="35">
        <f>=T13*J13</f>
      </c>
      <c r="X13" s="35">
        <f>=(K13+L13)*U13</f>
      </c>
      <c r="Y13" s="35">
        <f>=F13*V13</f>
      </c>
      <c r="Z13" s="38">
        <f>=M13*'HLAVNÝ'!$D$16</f>
      </c>
      <c r="AA13" s="38">
        <f>=J13*'Dist.cenník'!$D$8+F13*'Dist.cenník'!$K$8</f>
      </c>
      <c r="AB13" s="38">
        <f>=K13*'Dist.cenník'!$E$8</f>
      </c>
      <c r="AC13" s="38">
        <f>=L13*'Dist.cenník'!$E$8</f>
      </c>
      <c r="AD13" s="38">
        <f>=P13*Q13*'Dist.cenník'!$J$8*F13</f>
      </c>
      <c r="AE13" s="38">
        <f>=M13*'Dist.cenník'!$F$8</f>
      </c>
      <c r="AF13" s="38">
        <f>=M13*'Dist.cenník'!$D$16</f>
      </c>
      <c r="AG13" s="38">
        <f>=M13*'Dist.cenník'!$B$16</f>
      </c>
      <c r="AH13" s="38">
        <f>=M13*'Dist.cenník'!$C$16</f>
      </c>
      <c r="AI13" s="40">
        <v>0</v>
      </c>
      <c r="AJ13" s="40">
        <v>0</v>
      </c>
      <c r="AK13" s="41">
        <f>=SUM(W13:AJ13)</f>
      </c>
    </row>
    <row r="14">
      <c r="A14" s="21" t="s">
        <v>120</v>
      </c>
      <c r="B14" s="21"/>
      <c r="C14" s="21" t="s">
        <v>4</v>
      </c>
      <c r="D14" s="21" t="s">
        <v>8</v>
      </c>
      <c r="E14" s="21" t="s">
        <v>88</v>
      </c>
      <c r="F14" s="21">
        <v>24</v>
      </c>
      <c r="G14" s="21" t="s">
        <v>89</v>
      </c>
      <c r="H14" s="21" t="s">
        <v>118</v>
      </c>
      <c r="I14" s="21" t="s">
        <v>121</v>
      </c>
      <c r="J14" s="21">
        <v>2.468</v>
      </c>
      <c r="K14" s="21">
        <v>61.508</v>
      </c>
      <c r="L14" s="21">
        <v>0</v>
      </c>
      <c r="M14" s="21">
        <f>=SUM(J14:L14)</f>
      </c>
      <c r="N14" s="21">
        <v>0</v>
      </c>
      <c r="O14" s="21">
        <v>0</v>
      </c>
      <c r="P14" s="21">
        <v>3</v>
      </c>
      <c r="Q14" s="21">
        <v>50</v>
      </c>
      <c r="R14" s="21" t="s">
        <v>92</v>
      </c>
      <c r="S14" s="21" t="s">
        <v>93</v>
      </c>
      <c r="T14" s="27"/>
      <c r="U14" s="23"/>
      <c r="V14" s="30"/>
      <c r="W14" s="35">
        <f>=T14*J14</f>
      </c>
      <c r="X14" s="35">
        <f>=(K14+L14)*U14</f>
      </c>
      <c r="Y14" s="35">
        <f>=F14*V14</f>
      </c>
      <c r="Z14" s="38">
        <f>=M14*'HLAVNÝ'!$D$16</f>
      </c>
      <c r="AA14" s="38">
        <f>=J14*'Dist.cenník'!$D$10+F14*'Dist.cenník'!$K$10</f>
      </c>
      <c r="AB14" s="38">
        <f>=K14*'Dist.cenník'!$E$10</f>
      </c>
      <c r="AC14" s="38">
        <f>=L14*'Dist.cenník'!$E$10</f>
      </c>
      <c r="AD14" s="38">
        <f>=P14*Q14*'Dist.cenník'!$J$10*F14</f>
      </c>
      <c r="AE14" s="38">
        <f>=M14*'Dist.cenník'!$F$10</f>
      </c>
      <c r="AF14" s="38">
        <f>=M14*'Dist.cenník'!$D$16</f>
      </c>
      <c r="AG14" s="38">
        <f>=M14*'Dist.cenník'!$B$16</f>
      </c>
      <c r="AH14" s="38">
        <f>=M14*'Dist.cenník'!$C$16</f>
      </c>
      <c r="AI14" s="40">
        <v>0</v>
      </c>
      <c r="AJ14" s="40">
        <v>0</v>
      </c>
      <c r="AK14" s="41">
        <f>=SUM(W14:AJ14)</f>
      </c>
    </row>
    <row r="15">
      <c r="A15" s="21" t="s">
        <v>122</v>
      </c>
      <c r="B15" s="21"/>
      <c r="C15" s="21" t="s">
        <v>4</v>
      </c>
      <c r="D15" s="21" t="s">
        <v>8</v>
      </c>
      <c r="E15" s="21" t="s">
        <v>88</v>
      </c>
      <c r="F15" s="21">
        <v>24</v>
      </c>
      <c r="G15" s="21" t="s">
        <v>89</v>
      </c>
      <c r="H15" s="21" t="s">
        <v>96</v>
      </c>
      <c r="I15" s="21" t="s">
        <v>97</v>
      </c>
      <c r="J15" s="21">
        <v>9.598</v>
      </c>
      <c r="K15" s="21">
        <v>0</v>
      </c>
      <c r="L15" s="21">
        <v>0</v>
      </c>
      <c r="M15" s="21">
        <f>=SUM(J15:L15)</f>
      </c>
      <c r="N15" s="21">
        <v>0</v>
      </c>
      <c r="O15" s="21">
        <v>0</v>
      </c>
      <c r="P15" s="21">
        <v>3</v>
      </c>
      <c r="Q15" s="21">
        <v>20</v>
      </c>
      <c r="R15" s="21" t="s">
        <v>92</v>
      </c>
      <c r="S15" s="21" t="s">
        <v>93</v>
      </c>
      <c r="T15" s="27"/>
      <c r="U15" s="23"/>
      <c r="V15" s="30"/>
      <c r="W15" s="35">
        <f>=T15*J15</f>
      </c>
      <c r="X15" s="35">
        <f>=(K15+L15)*U15</f>
      </c>
      <c r="Y15" s="35">
        <f>=F15*V15</f>
      </c>
      <c r="Z15" s="38">
        <f>=M15*'HLAVNÝ'!$D$16</f>
      </c>
      <c r="AA15" s="38">
        <f>=J15*'Dist.cenník'!$D$12+F15*'Dist.cenník'!$K$12</f>
      </c>
      <c r="AB15" s="38">
        <f>=K15*'Dist.cenník'!$D$12</f>
      </c>
      <c r="AC15" s="38">
        <f>=L15*'Dist.cenník'!$D$12</f>
      </c>
      <c r="AD15" s="38">
        <f>=P15*Q15*'Dist.cenník'!$J$12*F15</f>
      </c>
      <c r="AE15" s="38">
        <f>=M15*'Dist.cenník'!$F$12</f>
      </c>
      <c r="AF15" s="38">
        <f>=M15*'Dist.cenník'!$D$16</f>
      </c>
      <c r="AG15" s="38">
        <f>=M15*'Dist.cenník'!$B$16</f>
      </c>
      <c r="AH15" s="38">
        <f>=M15*'Dist.cenník'!$C$16</f>
      </c>
      <c r="AI15" s="40">
        <v>0</v>
      </c>
      <c r="AJ15" s="40">
        <v>0</v>
      </c>
      <c r="AK15" s="41">
        <f>=SUM(W15:AJ15)</f>
      </c>
    </row>
    <row r="16">
      <c r="A16" s="21" t="s">
        <v>123</v>
      </c>
      <c r="B16" s="21"/>
      <c r="C16" s="21" t="s">
        <v>4</v>
      </c>
      <c r="D16" s="21" t="s">
        <v>8</v>
      </c>
      <c r="E16" s="21" t="s">
        <v>124</v>
      </c>
      <c r="F16" s="21">
        <v>24</v>
      </c>
      <c r="G16" s="21" t="s">
        <v>89</v>
      </c>
      <c r="H16" s="21" t="s">
        <v>90</v>
      </c>
      <c r="I16" s="21" t="s">
        <v>100</v>
      </c>
      <c r="J16" s="21">
        <v>2.822</v>
      </c>
      <c r="K16" s="21">
        <v>0</v>
      </c>
      <c r="L16" s="21">
        <v>0</v>
      </c>
      <c r="M16" s="21">
        <f>=SUM(J16:L16)</f>
      </c>
      <c r="N16" s="21">
        <v>0</v>
      </c>
      <c r="O16" s="21">
        <v>0</v>
      </c>
      <c r="P16" s="21">
        <v>3</v>
      </c>
      <c r="Q16" s="21">
        <v>120</v>
      </c>
      <c r="R16" s="21" t="s">
        <v>92</v>
      </c>
      <c r="S16" s="21" t="s">
        <v>93</v>
      </c>
      <c r="T16" s="27"/>
      <c r="U16" s="23"/>
      <c r="V16" s="30"/>
      <c r="W16" s="35">
        <f>=T16*J16</f>
      </c>
      <c r="X16" s="35">
        <f>=(K16+L16)*U16</f>
      </c>
      <c r="Y16" s="35">
        <f>=F16*V16</f>
      </c>
      <c r="Z16" s="38">
        <f>=M16*'HLAVNÝ'!$D$16</f>
      </c>
      <c r="AA16" s="38">
        <f>=J16*'Dist.cenník'!$D$5+F16*'Dist.cenník'!$K$5</f>
      </c>
      <c r="AB16" s="38">
        <f>=K16*'Dist.cenník'!$D$5</f>
      </c>
      <c r="AC16" s="38">
        <f>=L16*'Dist.cenník'!$D$5</f>
      </c>
      <c r="AD16" s="38">
        <f>=P16*Q16*'Dist.cenník'!$J$5*F16</f>
      </c>
      <c r="AE16" s="38">
        <f>=M16*'Dist.cenník'!$F$5</f>
      </c>
      <c r="AF16" s="38">
        <f>=M16*'Dist.cenník'!$D$16</f>
      </c>
      <c r="AG16" s="38">
        <f>=M16*'Dist.cenník'!$B$16</f>
      </c>
      <c r="AH16" s="38">
        <f>=M16*'Dist.cenník'!$C$16</f>
      </c>
      <c r="AI16" s="40">
        <v>0</v>
      </c>
      <c r="AJ16" s="40">
        <v>0</v>
      </c>
      <c r="AK16" s="41">
        <f>=SUM(W16:AJ16)</f>
      </c>
    </row>
    <row r="17">
      <c r="A17" s="21" t="s">
        <v>125</v>
      </c>
      <c r="B17" s="21"/>
      <c r="C17" s="21" t="s">
        <v>4</v>
      </c>
      <c r="D17" s="21" t="s">
        <v>8</v>
      </c>
      <c r="E17" s="21" t="s">
        <v>126</v>
      </c>
      <c r="F17" s="21">
        <v>24</v>
      </c>
      <c r="G17" s="21" t="s">
        <v>89</v>
      </c>
      <c r="H17" s="21" t="s">
        <v>90</v>
      </c>
      <c r="I17" s="21" t="s">
        <v>91</v>
      </c>
      <c r="J17" s="21">
        <v>15.2</v>
      </c>
      <c r="K17" s="21">
        <v>0</v>
      </c>
      <c r="L17" s="21">
        <v>0</v>
      </c>
      <c r="M17" s="21">
        <f>=SUM(J17:L17)</f>
      </c>
      <c r="N17" s="21">
        <v>0</v>
      </c>
      <c r="O17" s="21">
        <v>0</v>
      </c>
      <c r="P17" s="21">
        <v>3</v>
      </c>
      <c r="Q17" s="21">
        <v>50</v>
      </c>
      <c r="R17" s="21" t="s">
        <v>92</v>
      </c>
      <c r="S17" s="21" t="s">
        <v>93</v>
      </c>
      <c r="T17" s="28"/>
      <c r="U17" s="25"/>
      <c r="V17" s="31"/>
      <c r="W17" s="35">
        <f>=T17*J17</f>
      </c>
      <c r="X17" s="35">
        <f>=(K17+L17)*U17</f>
      </c>
      <c r="Y17" s="35">
        <f>=F17*V17</f>
      </c>
      <c r="Z17" s="38">
        <f>=M17*'HLAVNÝ'!$D$16</f>
      </c>
      <c r="AA17" s="38">
        <f>=J17*'Dist.cenník'!$D$4+F17*'Dist.cenník'!$K$4</f>
      </c>
      <c r="AB17" s="38">
        <f>=K17*'Dist.cenník'!$D$4</f>
      </c>
      <c r="AC17" s="38">
        <f>=L17*'Dist.cenník'!$D$4</f>
      </c>
      <c r="AD17" s="38">
        <f>=P17*Q17*'Dist.cenník'!$J$4*F17</f>
      </c>
      <c r="AE17" s="38">
        <f>=M17*'Dist.cenník'!$F$4</f>
      </c>
      <c r="AF17" s="38">
        <f>=M17*'Dist.cenník'!$D$16</f>
      </c>
      <c r="AG17" s="38">
        <f>=M17*'Dist.cenník'!$B$16</f>
      </c>
      <c r="AH17" s="38">
        <f>=M17*'Dist.cenník'!$C$16</f>
      </c>
      <c r="AI17" s="40">
        <v>0</v>
      </c>
      <c r="AJ17" s="40">
        <v>0</v>
      </c>
      <c r="AK17" s="41">
        <f>=SUM(W17:AJ17)</f>
      </c>
    </row>
    <row r="18"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</row>
    <row r="19">
      <c r="A19" s="22" t="s">
        <v>127</v>
      </c>
      <c r="B19" s="22"/>
      <c r="C19" s="22"/>
      <c r="D19" s="22"/>
      <c r="E19" s="22"/>
      <c r="F19" s="22"/>
      <c r="G19" s="22"/>
      <c r="H19" s="22"/>
      <c r="I19" s="22"/>
      <c r="J19" s="22">
        <f>=SUM(J2:J17)</f>
      </c>
      <c r="K19" s="22">
        <f>=SUM(K2:K17)</f>
      </c>
      <c r="L19" s="22">
        <f>=SUM(L2:L17)</f>
      </c>
      <c r="M19" s="22">
        <f>=SUM(M2:M17)</f>
      </c>
      <c r="N19" s="22">
        <f>=SUM(N2:N17)</f>
      </c>
      <c r="O19" s="22">
        <f>=SUM(O2:O17)</f>
      </c>
      <c r="P19" s="22"/>
      <c r="Q19" s="22"/>
      <c r="R19" s="22"/>
      <c r="S19" s="22"/>
      <c r="T19" s="22"/>
      <c r="U19" s="22"/>
      <c r="V19" s="22"/>
      <c r="W19" s="37">
        <f>=SUM(W2:W17)</f>
      </c>
      <c r="X19" s="37">
        <f>=SUM(X2:X17)</f>
      </c>
      <c r="Y19" s="37">
        <f>=SUM(Y2:Y17)</f>
      </c>
      <c r="Z19" s="39">
        <f>=SUM(Z2:Z17)</f>
      </c>
      <c r="AA19" s="39">
        <f>=SUM(AA2:AA17)</f>
      </c>
      <c r="AB19" s="39">
        <f>=SUM(AB2:AB17)</f>
      </c>
      <c r="AC19" s="39">
        <f>=SUM(AC2:AC17)</f>
      </c>
      <c r="AD19" s="39">
        <f>=SUM(AD2:AD17)</f>
      </c>
      <c r="AE19" s="39">
        <f>=SUM(AE2:AE17)</f>
      </c>
      <c r="AF19" s="39">
        <f>=SUM(AF2:AF17)</f>
      </c>
      <c r="AG19" s="39">
        <f>=SUM(AG2:AG17)</f>
      </c>
      <c r="AH19" s="39">
        <f>=SUM(AH2:AH17)</f>
      </c>
      <c r="AI19" s="39">
        <f>=SUM(AI2:AI17)</f>
      </c>
      <c r="AJ19" s="39">
        <f>=SUM(AJ2:AJ17)</f>
      </c>
      <c r="AK19" s="39">
        <f>=SUM(AK2:AK17)</f>
      </c>
    </row>
  </sheetData>
  <headerFooter/>
</worksheet>
</file>

<file path=xl/worksheets/sheet3.xml><?xml version="1.0" encoding="utf-8"?>
<worksheet xmlns:r="http://schemas.openxmlformats.org/officeDocument/2006/relationships" xmlns="http://schemas.openxmlformats.org/spreadsheetml/2006/main">
  <dimension ref="A1:L16"/>
  <sheetViews>
    <sheetView workbookViewId="0"/>
  </sheetViews>
  <sheetFormatPr defaultRowHeight="15"/>
  <cols>
    <col min="1" max="1" width="32" customWidth="1"/>
    <col min="2" max="2" width="12" customWidth="1"/>
    <col min="3" max="3" width="12" customWidth="1"/>
    <col min="4" max="4" width="12" customWidth="1"/>
    <col min="5" max="5" width="12" customWidth="1"/>
    <col min="6" max="6" width="12" customWidth="1"/>
    <col min="7" max="7" width="12" customWidth="1"/>
    <col min="8" max="8" width="12" customWidth="1"/>
    <col min="9" max="9" width="12" customWidth="1"/>
    <col min="10" max="10" width="12" customWidth="1"/>
    <col min="11" max="11" width="12" customWidth="1"/>
    <col min="12" max="12" width="12" customWidth="1"/>
  </cols>
  <sheetData>
    <row r="1" ht="30" customHeight="1">
      <c r="A1" s="2" t="s">
        <v>128</v>
      </c>
      <c r="B1" s="2" t="s">
        <v>129</v>
      </c>
      <c r="C1" s="2" t="s">
        <v>130</v>
      </c>
      <c r="D1" s="2" t="s">
        <v>131</v>
      </c>
      <c r="E1" s="2" t="s">
        <v>132</v>
      </c>
      <c r="F1" s="2" t="s">
        <v>133</v>
      </c>
      <c r="G1" s="2" t="s">
        <v>134</v>
      </c>
      <c r="H1" s="2" t="s">
        <v>135</v>
      </c>
      <c r="I1" s="2" t="s">
        <v>136</v>
      </c>
      <c r="J1" s="2" t="s">
        <v>137</v>
      </c>
      <c r="K1" s="2" t="s">
        <v>138</v>
      </c>
      <c r="L1" s="2" t="s">
        <v>139</v>
      </c>
    </row>
    <row r="2">
      <c r="A2" s="0" t="s">
        <v>140</v>
      </c>
      <c r="B2" s="0" t="s">
        <v>141</v>
      </c>
      <c r="C2" s="0" t="s">
        <v>141</v>
      </c>
      <c r="D2" s="0">
        <v>5.7</v>
      </c>
      <c r="E2" s="0">
        <v>0</v>
      </c>
      <c r="F2" s="0">
        <v>1.831</v>
      </c>
      <c r="G2" s="0">
        <v>4.6896</v>
      </c>
      <c r="H2" s="0">
        <v>4.0196</v>
      </c>
      <c r="I2" s="0">
        <v>3.3497</v>
      </c>
      <c r="J2" s="0">
        <v>0</v>
      </c>
      <c r="K2" s="0">
        <v>0</v>
      </c>
      <c r="L2" s="0">
        <v>0</v>
      </c>
    </row>
    <row r="3">
      <c r="A3" s="0" t="s">
        <v>142</v>
      </c>
      <c r="B3" s="0" t="s">
        <v>143</v>
      </c>
      <c r="C3" s="0" t="s">
        <v>143</v>
      </c>
      <c r="D3" s="0">
        <v>8.81</v>
      </c>
      <c r="E3" s="0">
        <v>0</v>
      </c>
      <c r="F3" s="0">
        <v>5.4923</v>
      </c>
      <c r="G3" s="0">
        <v>8.1035</v>
      </c>
      <c r="H3" s="0">
        <v>6.9458</v>
      </c>
      <c r="I3" s="0">
        <v>5.7882</v>
      </c>
      <c r="J3" s="0">
        <v>0</v>
      </c>
      <c r="K3" s="0">
        <v>0</v>
      </c>
      <c r="L3" s="0">
        <v>0</v>
      </c>
    </row>
    <row r="4">
      <c r="A4" s="0" t="s">
        <v>144</v>
      </c>
      <c r="B4" s="0" t="s">
        <v>91</v>
      </c>
      <c r="C4" s="0" t="s">
        <v>89</v>
      </c>
      <c r="D4" s="0">
        <v>59.27</v>
      </c>
      <c r="E4" s="0">
        <v>0</v>
      </c>
      <c r="F4" s="0">
        <v>10.915</v>
      </c>
      <c r="G4" s="0">
        <v>0.3103</v>
      </c>
      <c r="H4" s="0">
        <v>0</v>
      </c>
      <c r="I4" s="0">
        <v>0</v>
      </c>
      <c r="J4" s="0">
        <v>0.0678</v>
      </c>
      <c r="K4" s="0">
        <v>0</v>
      </c>
      <c r="L4" s="0">
        <v>0</v>
      </c>
    </row>
    <row r="5">
      <c r="A5" s="0" t="s">
        <v>145</v>
      </c>
      <c r="B5" s="0" t="s">
        <v>100</v>
      </c>
      <c r="C5" s="0" t="s">
        <v>89</v>
      </c>
      <c r="D5" s="0">
        <v>53.23</v>
      </c>
      <c r="E5" s="0">
        <v>0</v>
      </c>
      <c r="F5" s="0">
        <v>10.915</v>
      </c>
      <c r="G5" s="0">
        <v>0.5428</v>
      </c>
      <c r="H5" s="0">
        <v>0</v>
      </c>
      <c r="I5" s="0">
        <v>0</v>
      </c>
      <c r="J5" s="0">
        <v>0.1186</v>
      </c>
      <c r="K5" s="0">
        <v>0</v>
      </c>
      <c r="L5" s="0">
        <v>0</v>
      </c>
    </row>
    <row r="6">
      <c r="A6" s="0" t="s">
        <v>146</v>
      </c>
      <c r="B6" s="0" t="s">
        <v>147</v>
      </c>
      <c r="C6" s="0" t="s">
        <v>89</v>
      </c>
      <c r="D6" s="0">
        <v>37.91</v>
      </c>
      <c r="E6" s="0">
        <v>0</v>
      </c>
      <c r="F6" s="0">
        <v>10.915</v>
      </c>
      <c r="G6" s="0">
        <v>1.0288</v>
      </c>
      <c r="H6" s="0">
        <v>0</v>
      </c>
      <c r="I6" s="0">
        <v>0</v>
      </c>
      <c r="J6" s="0">
        <v>0.2248</v>
      </c>
      <c r="K6" s="0">
        <v>0</v>
      </c>
      <c r="L6" s="0">
        <v>0</v>
      </c>
    </row>
    <row r="7">
      <c r="A7" s="0" t="s">
        <v>148</v>
      </c>
      <c r="B7" s="0" t="s">
        <v>149</v>
      </c>
      <c r="C7" s="0" t="s">
        <v>89</v>
      </c>
      <c r="D7" s="0">
        <v>63.01</v>
      </c>
      <c r="E7" s="0">
        <v>5.5</v>
      </c>
      <c r="F7" s="0">
        <v>10.915</v>
      </c>
      <c r="G7" s="0">
        <v>0.7414</v>
      </c>
      <c r="H7" s="0">
        <v>0</v>
      </c>
      <c r="I7" s="0">
        <v>0</v>
      </c>
      <c r="J7" s="0">
        <v>0.162</v>
      </c>
      <c r="K7" s="0">
        <v>0</v>
      </c>
      <c r="L7" s="0">
        <v>0</v>
      </c>
    </row>
    <row r="8">
      <c r="A8" s="0" t="s">
        <v>150</v>
      </c>
      <c r="B8" s="0" t="s">
        <v>119</v>
      </c>
      <c r="C8" s="0" t="s">
        <v>89</v>
      </c>
      <c r="D8" s="0">
        <v>55.47</v>
      </c>
      <c r="E8" s="0">
        <v>5.5</v>
      </c>
      <c r="F8" s="0">
        <v>10.915</v>
      </c>
      <c r="G8" s="0">
        <v>1.0288</v>
      </c>
      <c r="H8" s="0">
        <v>0</v>
      </c>
      <c r="I8" s="0">
        <v>0</v>
      </c>
      <c r="J8" s="0">
        <v>0.2248</v>
      </c>
      <c r="K8" s="0">
        <v>0</v>
      </c>
      <c r="L8" s="0">
        <v>0</v>
      </c>
    </row>
    <row r="9">
      <c r="A9" s="0" t="s">
        <v>151</v>
      </c>
      <c r="B9" s="0" t="s">
        <v>152</v>
      </c>
      <c r="C9" s="0" t="s">
        <v>89</v>
      </c>
      <c r="D9" s="0">
        <v>40.92</v>
      </c>
      <c r="E9" s="0">
        <v>5.5</v>
      </c>
      <c r="F9" s="0">
        <v>10.915</v>
      </c>
      <c r="G9" s="0">
        <v>1.0288</v>
      </c>
      <c r="H9" s="0">
        <v>0</v>
      </c>
      <c r="I9" s="0">
        <v>0</v>
      </c>
      <c r="J9" s="0">
        <v>0.2248</v>
      </c>
      <c r="K9" s="0">
        <v>0</v>
      </c>
      <c r="L9" s="0">
        <v>0</v>
      </c>
    </row>
    <row r="10">
      <c r="A10" s="0" t="s">
        <v>153</v>
      </c>
      <c r="B10" s="0" t="s">
        <v>121</v>
      </c>
      <c r="C10" s="0" t="s">
        <v>89</v>
      </c>
      <c r="D10" s="0">
        <v>68.42</v>
      </c>
      <c r="E10" s="0">
        <v>12.36</v>
      </c>
      <c r="F10" s="0">
        <v>10.915</v>
      </c>
      <c r="G10" s="0">
        <v>1.9043</v>
      </c>
      <c r="H10" s="0">
        <v>0</v>
      </c>
      <c r="I10" s="0">
        <v>0</v>
      </c>
      <c r="J10" s="0">
        <v>0.4161</v>
      </c>
      <c r="K10" s="0">
        <v>0</v>
      </c>
      <c r="L10" s="0">
        <v>0</v>
      </c>
    </row>
    <row r="11">
      <c r="A11" s="0" t="s">
        <v>154</v>
      </c>
      <c r="B11" s="0" t="s">
        <v>155</v>
      </c>
      <c r="C11" s="0" t="s">
        <v>89</v>
      </c>
      <c r="D11" s="0">
        <v>68.42</v>
      </c>
      <c r="E11" s="0">
        <v>12.36</v>
      </c>
      <c r="F11" s="0">
        <v>10.915</v>
      </c>
      <c r="G11" s="0">
        <v>1.9043</v>
      </c>
      <c r="H11" s="0">
        <v>0</v>
      </c>
      <c r="I11" s="0">
        <v>0</v>
      </c>
      <c r="J11" s="0">
        <v>0.4161</v>
      </c>
      <c r="K11" s="0">
        <v>0</v>
      </c>
      <c r="L11" s="0">
        <v>0</v>
      </c>
    </row>
    <row r="12">
      <c r="A12" s="0" t="s">
        <v>156</v>
      </c>
      <c r="B12" s="0" t="s">
        <v>97</v>
      </c>
      <c r="C12" s="0" t="s">
        <v>89</v>
      </c>
      <c r="D12" s="0">
        <v>37.38</v>
      </c>
      <c r="E12" s="0">
        <v>0</v>
      </c>
      <c r="F12" s="0">
        <v>10.915</v>
      </c>
      <c r="G12" s="0">
        <v>0.281</v>
      </c>
      <c r="H12" s="0">
        <v>0</v>
      </c>
      <c r="I12" s="0">
        <v>0</v>
      </c>
      <c r="J12" s="0">
        <v>0.0614</v>
      </c>
      <c r="K12" s="0">
        <v>0</v>
      </c>
      <c r="L12" s="0">
        <v>0</v>
      </c>
    </row>
    <row r="13">
      <c r="A13" s="0" t="s">
        <v>157</v>
      </c>
      <c r="B13" s="0" t="s">
        <v>158</v>
      </c>
      <c r="C13" s="0" t="s">
        <v>89</v>
      </c>
      <c r="D13" s="0">
        <v>0</v>
      </c>
      <c r="E13" s="0">
        <v>0</v>
      </c>
      <c r="F13" s="0">
        <v>0</v>
      </c>
      <c r="G13" s="0">
        <v>0</v>
      </c>
      <c r="H13" s="0">
        <v>0</v>
      </c>
      <c r="I13" s="0">
        <v>0</v>
      </c>
      <c r="J13" s="0">
        <v>0</v>
      </c>
      <c r="K13" s="0">
        <v>1.87</v>
      </c>
      <c r="L13" s="0">
        <v>0</v>
      </c>
    </row>
    <row r="15" ht="30" customHeight="1">
      <c r="A15" s="2" t="s">
        <v>159</v>
      </c>
      <c r="B15" s="2" t="s">
        <v>160</v>
      </c>
      <c r="C15" s="2" t="s">
        <v>161</v>
      </c>
      <c r="D15" s="2" t="s">
        <v>162</v>
      </c>
      <c r="E15" s="2" t="s">
        <v>163</v>
      </c>
      <c r="F15" s="2" t="s">
        <v>164</v>
      </c>
    </row>
    <row r="16">
      <c r="A16" s="0" t="s">
        <v>165</v>
      </c>
      <c r="B16" s="0">
        <v>6.2976</v>
      </c>
      <c r="C16" s="0">
        <v>3.27</v>
      </c>
      <c r="D16" s="0">
        <v>15.9</v>
      </c>
      <c r="E16" s="0">
        <v>11.9</v>
      </c>
      <c r="F16" s="0">
        <v>1.187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Návrh na plnenie kritérií</dc:title>
  <dc:creator>eSYST</dc:creator>
  <dc:description>Udaje generovane z portálu www.enex.sk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